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C67B292D-D1CD-4E94-81E6-9560DB851BA6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Contábil'!$A$1:$N$65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2" i="157" l="1"/>
  <c r="E45" i="157"/>
  <c r="E43" i="157"/>
  <c r="E39" i="157"/>
  <c r="E38" i="157" s="1"/>
  <c r="E35" i="157"/>
  <c r="E28" i="157"/>
  <c r="E25" i="157"/>
  <c r="E21" i="157"/>
  <c r="E11" i="157"/>
  <c r="E26" i="157" s="1"/>
  <c r="E72" i="155"/>
  <c r="E67" i="155"/>
  <c r="E44" i="155"/>
  <c r="E40" i="155"/>
  <c r="E35" i="155"/>
  <c r="E25" i="155"/>
  <c r="E55" i="155" s="1"/>
  <c r="E22" i="155"/>
  <c r="E11" i="155"/>
  <c r="E59" i="155" s="1"/>
  <c r="B90" i="155"/>
  <c r="B87" i="155"/>
  <c r="B83" i="155"/>
  <c r="B80" i="155"/>
  <c r="C72" i="155"/>
  <c r="C67" i="155"/>
  <c r="C44" i="155"/>
  <c r="C40" i="155"/>
  <c r="C35" i="155"/>
  <c r="C25" i="155"/>
  <c r="C22" i="155"/>
  <c r="N15" i="155"/>
  <c r="N16" i="155"/>
  <c r="N77" i="157"/>
  <c r="N76" i="157"/>
  <c r="N73" i="157"/>
  <c r="N72" i="157"/>
  <c r="N71" i="157"/>
  <c r="M62" i="157"/>
  <c r="L62" i="157"/>
  <c r="K62" i="157"/>
  <c r="J62" i="157"/>
  <c r="I62" i="157"/>
  <c r="H62" i="157"/>
  <c r="G62" i="157"/>
  <c r="F62" i="157"/>
  <c r="D62" i="157"/>
  <c r="B62" i="157"/>
  <c r="N61" i="157"/>
  <c r="N60" i="157"/>
  <c r="N59" i="157"/>
  <c r="N58" i="157"/>
  <c r="N55" i="157"/>
  <c r="N54" i="157"/>
  <c r="N53" i="157"/>
  <c r="N52" i="157"/>
  <c r="N51" i="157"/>
  <c r="N50" i="157"/>
  <c r="N49" i="157"/>
  <c r="N48" i="157"/>
  <c r="N47" i="157"/>
  <c r="N46" i="157"/>
  <c r="N45" i="157"/>
  <c r="N44" i="157"/>
  <c r="M43" i="157"/>
  <c r="L43" i="157"/>
  <c r="K43" i="157"/>
  <c r="J43" i="157"/>
  <c r="I43" i="157"/>
  <c r="H43" i="157"/>
  <c r="G43" i="157"/>
  <c r="F43" i="157"/>
  <c r="D43" i="157"/>
  <c r="B43" i="157"/>
  <c r="N42" i="157"/>
  <c r="N41" i="157"/>
  <c r="N40" i="157"/>
  <c r="M39" i="157"/>
  <c r="L39" i="157"/>
  <c r="K39" i="157"/>
  <c r="K38" i="157" s="1"/>
  <c r="J39" i="157"/>
  <c r="J38" i="157" s="1"/>
  <c r="I39" i="157"/>
  <c r="I38" i="157" s="1"/>
  <c r="H39" i="157"/>
  <c r="H38" i="157" s="1"/>
  <c r="G39" i="157"/>
  <c r="F39" i="157"/>
  <c r="F38" i="157" s="1"/>
  <c r="D39" i="157"/>
  <c r="D38" i="157" s="1"/>
  <c r="B39" i="157"/>
  <c r="M38" i="157"/>
  <c r="L38" i="157"/>
  <c r="G38" i="157"/>
  <c r="B38" i="157"/>
  <c r="N37" i="157"/>
  <c r="N36" i="157"/>
  <c r="M35" i="157"/>
  <c r="L35" i="157"/>
  <c r="L28" i="157" s="1"/>
  <c r="K35" i="157"/>
  <c r="K28" i="157" s="1"/>
  <c r="J35" i="157"/>
  <c r="I35" i="157"/>
  <c r="I28" i="157" s="1"/>
  <c r="I56" i="157" s="1"/>
  <c r="I63" i="157" s="1"/>
  <c r="H35" i="157"/>
  <c r="H28" i="157" s="1"/>
  <c r="G35" i="157"/>
  <c r="G28" i="157" s="1"/>
  <c r="G56" i="157" s="1"/>
  <c r="G63" i="157" s="1"/>
  <c r="F35" i="157"/>
  <c r="F28" i="157" s="1"/>
  <c r="D35" i="157"/>
  <c r="D28" i="157" s="1"/>
  <c r="B35" i="157"/>
  <c r="B28" i="157" s="1"/>
  <c r="N34" i="157"/>
  <c r="N33" i="157"/>
  <c r="N32" i="157"/>
  <c r="N31" i="157"/>
  <c r="N30" i="157"/>
  <c r="N29" i="157"/>
  <c r="M28" i="157"/>
  <c r="J28" i="157"/>
  <c r="B24" i="157"/>
  <c r="N24" i="157" s="1"/>
  <c r="N23" i="157"/>
  <c r="N22" i="157"/>
  <c r="M21" i="157"/>
  <c r="L21" i="157"/>
  <c r="K21" i="157"/>
  <c r="J21" i="157"/>
  <c r="I21" i="157"/>
  <c r="H21" i="157"/>
  <c r="G21" i="157"/>
  <c r="F21" i="157"/>
  <c r="D21" i="157"/>
  <c r="B21" i="157"/>
  <c r="N20" i="157"/>
  <c r="N19" i="157"/>
  <c r="N18" i="157"/>
  <c r="N17" i="157"/>
  <c r="M16" i="157"/>
  <c r="M25" i="157" s="1"/>
  <c r="L16" i="157"/>
  <c r="K16" i="157"/>
  <c r="K25" i="157" s="1"/>
  <c r="J16" i="157"/>
  <c r="J25" i="157" s="1"/>
  <c r="I16" i="157"/>
  <c r="I25" i="157" s="1"/>
  <c r="H16" i="157"/>
  <c r="G16" i="157"/>
  <c r="F16" i="157"/>
  <c r="F25" i="157" s="1"/>
  <c r="D16" i="157"/>
  <c r="B16" i="157"/>
  <c r="B25" i="157" s="1"/>
  <c r="N15" i="157"/>
  <c r="M14" i="157"/>
  <c r="L14" i="157"/>
  <c r="K14" i="157"/>
  <c r="J14" i="157"/>
  <c r="I14" i="157"/>
  <c r="H14" i="157"/>
  <c r="G14" i="157"/>
  <c r="F14" i="157"/>
  <c r="D14" i="157"/>
  <c r="B14" i="157"/>
  <c r="N13" i="157"/>
  <c r="N12" i="157"/>
  <c r="M11" i="157"/>
  <c r="L11" i="157"/>
  <c r="K11" i="157"/>
  <c r="J11" i="157"/>
  <c r="I11" i="157"/>
  <c r="H11" i="157"/>
  <c r="G11" i="157"/>
  <c r="F11" i="157"/>
  <c r="D11" i="157"/>
  <c r="B11" i="157"/>
  <c r="N10" i="157"/>
  <c r="N9" i="157"/>
  <c r="N8" i="157"/>
  <c r="E56" i="157" l="1"/>
  <c r="E63" i="157" s="1"/>
  <c r="E64" i="157" s="1"/>
  <c r="E57" i="155"/>
  <c r="C55" i="155"/>
  <c r="L56" i="157"/>
  <c r="H25" i="157"/>
  <c r="H26" i="157" s="1"/>
  <c r="N35" i="157"/>
  <c r="N28" i="157" s="1"/>
  <c r="J26" i="157"/>
  <c r="M56" i="157"/>
  <c r="M63" i="157" s="1"/>
  <c r="D25" i="157"/>
  <c r="D26" i="157" s="1"/>
  <c r="F26" i="157"/>
  <c r="K56" i="157"/>
  <c r="K63" i="157" s="1"/>
  <c r="G25" i="157"/>
  <c r="G26" i="157" s="1"/>
  <c r="G64" i="157" s="1"/>
  <c r="N21" i="157"/>
  <c r="I26" i="157"/>
  <c r="K26" i="157"/>
  <c r="L63" i="157"/>
  <c r="D56" i="157"/>
  <c r="D63" i="157" s="1"/>
  <c r="N39" i="157"/>
  <c r="N38" i="157" s="1"/>
  <c r="N11" i="157"/>
  <c r="M26" i="157"/>
  <c r="M64" i="157" s="1"/>
  <c r="L25" i="157"/>
  <c r="L26" i="157" s="1"/>
  <c r="L64" i="157" s="1"/>
  <c r="F56" i="157"/>
  <c r="F63" i="157" s="1"/>
  <c r="B56" i="157"/>
  <c r="B63" i="157" s="1"/>
  <c r="N62" i="157"/>
  <c r="N14" i="157"/>
  <c r="N16" i="157"/>
  <c r="N25" i="157" s="1"/>
  <c r="N43" i="157"/>
  <c r="C57" i="155"/>
  <c r="B26" i="157"/>
  <c r="B64" i="157" s="1"/>
  <c r="H56" i="157"/>
  <c r="H63" i="157" s="1"/>
  <c r="I64" i="157"/>
  <c r="J56" i="157"/>
  <c r="J63" i="157" s="1"/>
  <c r="J64" i="157" s="1"/>
  <c r="M72" i="155"/>
  <c r="L72" i="155"/>
  <c r="K72" i="155"/>
  <c r="J72" i="155"/>
  <c r="I72" i="155"/>
  <c r="H72" i="155"/>
  <c r="G72" i="155"/>
  <c r="F72" i="155"/>
  <c r="D72" i="155"/>
  <c r="B72" i="155"/>
  <c r="M67" i="155"/>
  <c r="L67" i="155"/>
  <c r="K67" i="155"/>
  <c r="J67" i="155"/>
  <c r="I67" i="155"/>
  <c r="H67" i="155"/>
  <c r="G67" i="155"/>
  <c r="F67" i="155"/>
  <c r="D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L44" i="155"/>
  <c r="K44" i="155"/>
  <c r="J44" i="155"/>
  <c r="I44" i="155"/>
  <c r="H44" i="155"/>
  <c r="G44" i="155"/>
  <c r="F44" i="155"/>
  <c r="D44" i="155"/>
  <c r="B44" i="155"/>
  <c r="N43" i="155"/>
  <c r="N42" i="155"/>
  <c r="N41" i="155"/>
  <c r="M40" i="155"/>
  <c r="L40" i="155"/>
  <c r="K40" i="155"/>
  <c r="J40" i="155"/>
  <c r="I40" i="155"/>
  <c r="H40" i="155"/>
  <c r="G40" i="155"/>
  <c r="F40" i="155"/>
  <c r="D40" i="155"/>
  <c r="B40" i="155"/>
  <c r="N39" i="155"/>
  <c r="N38" i="155"/>
  <c r="N37" i="155"/>
  <c r="N36" i="155"/>
  <c r="M35" i="155"/>
  <c r="L35" i="155"/>
  <c r="K35" i="155"/>
  <c r="J35" i="155"/>
  <c r="I35" i="155"/>
  <c r="H35" i="155"/>
  <c r="G35" i="155"/>
  <c r="F35" i="155"/>
  <c r="D35" i="155"/>
  <c r="B35" i="155"/>
  <c r="N33" i="155"/>
  <c r="N32" i="155"/>
  <c r="N31" i="155"/>
  <c r="N30" i="155"/>
  <c r="N29" i="155"/>
  <c r="N28" i="155"/>
  <c r="N27" i="155"/>
  <c r="N26" i="155"/>
  <c r="M25" i="155"/>
  <c r="L25" i="155"/>
  <c r="K25" i="155"/>
  <c r="J25" i="155"/>
  <c r="I25" i="155"/>
  <c r="H25" i="155"/>
  <c r="G25" i="155"/>
  <c r="F25" i="155"/>
  <c r="D25" i="155"/>
  <c r="B25" i="155"/>
  <c r="M22" i="155"/>
  <c r="L22" i="155"/>
  <c r="K22" i="155"/>
  <c r="J22" i="155"/>
  <c r="I22" i="155"/>
  <c r="H22" i="155"/>
  <c r="G22" i="155"/>
  <c r="F22" i="155"/>
  <c r="D22" i="155"/>
  <c r="N21" i="155"/>
  <c r="N20" i="155"/>
  <c r="N19" i="155"/>
  <c r="N18" i="155"/>
  <c r="N17" i="155"/>
  <c r="N14" i="155"/>
  <c r="N11" i="155"/>
  <c r="K55" i="155" l="1"/>
  <c r="K57" i="155" s="1"/>
  <c r="F64" i="157"/>
  <c r="H64" i="157"/>
  <c r="D64" i="157"/>
  <c r="N26" i="157"/>
  <c r="K64" i="157"/>
  <c r="N56" i="157"/>
  <c r="N63" i="157" s="1"/>
  <c r="L55" i="155"/>
  <c r="L57" i="155" s="1"/>
  <c r="B55" i="155"/>
  <c r="H55" i="155"/>
  <c r="H57" i="155" s="1"/>
  <c r="I55" i="155"/>
  <c r="M55" i="155"/>
  <c r="F55" i="155"/>
  <c r="F57" i="155" s="1"/>
  <c r="N22" i="155"/>
  <c r="B22" i="155"/>
  <c r="N40" i="155"/>
  <c r="N44" i="155"/>
  <c r="G55" i="155"/>
  <c r="G57" i="155" s="1"/>
  <c r="D55" i="155"/>
  <c r="D57" i="155" s="1"/>
  <c r="I57" i="155"/>
  <c r="J55" i="155"/>
  <c r="J57" i="155" s="1"/>
  <c r="N35" i="155"/>
  <c r="M57" i="155"/>
  <c r="N25" i="155"/>
  <c r="N64" i="157" l="1"/>
  <c r="B59" i="155"/>
  <c r="C11" i="155" s="1"/>
  <c r="C59" i="155" s="1"/>
  <c r="D11" i="155" s="1"/>
  <c r="D59" i="155" s="1"/>
  <c r="F11" i="155" s="1"/>
  <c r="F59" i="155" s="1"/>
  <c r="G11" i="155" s="1"/>
  <c r="G59" i="155" s="1"/>
  <c r="H11" i="155" s="1"/>
  <c r="H59" i="155" s="1"/>
  <c r="I11" i="155" s="1"/>
  <c r="I59" i="155" s="1"/>
  <c r="J11" i="155" s="1"/>
  <c r="J59" i="155" s="1"/>
  <c r="K11" i="155" s="1"/>
  <c r="K59" i="155" s="1"/>
  <c r="L11" i="155" s="1"/>
  <c r="L59" i="155" s="1"/>
  <c r="M11" i="155" s="1"/>
  <c r="M59" i="155" s="1"/>
  <c r="B57" i="155"/>
  <c r="N55" i="155"/>
  <c r="N57" i="155" s="1"/>
  <c r="N59" i="155" l="1"/>
</calcChain>
</file>

<file path=xl/sharedStrings.xml><?xml version="1.0" encoding="utf-8"?>
<sst xmlns="http://schemas.openxmlformats.org/spreadsheetml/2006/main" count="201" uniqueCount="139">
  <si>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</si>
  <si>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</si>
  <si>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</si>
  <si>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</si>
  <si>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</si>
  <si>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</si>
  <si>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</si>
  <si>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</si>
  <si>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</si>
  <si>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</si>
  <si>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</si>
  <si>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</si>
  <si>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</si>
  <si>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</si>
  <si>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</si>
  <si>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</si>
  <si>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</si>
  <si>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</si>
  <si>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</si>
  <si>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</si>
  <si>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</si>
  <si>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</si>
  <si>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</si>
  <si>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</si>
  <si>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</si>
  <si>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</si>
  <si>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</si>
  <si>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</si>
  <si>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</si>
  <si>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</si>
  <si>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</si>
  <si>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</si>
  <si>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</si>
  <si>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</si>
  <si>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</si>
  <si>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</si>
  <si>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</si>
  <si>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</si>
  <si>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</si>
  <si>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</si>
  <si>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</si>
  <si>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</si>
  <si>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</si>
  <si>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</si>
  <si>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</si>
  <si>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</si>
  <si>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</si>
  <si>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</si>
  <si>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</si>
  <si>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</si>
  <si>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</si>
  <si>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</si>
  <si>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</si>
  <si>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</si>
  <si>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</si>
  <si>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</si>
  <si>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</si>
  <si>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</si>
  <si>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</si>
  <si>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</si>
  <si>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</si>
  <si>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</si>
  <si>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</si>
  <si>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</si>
  <si>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</si>
  <si>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</si>
  <si>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</si>
  <si>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</si>
  <si>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</si>
  <si>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</si>
  <si>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</si>
  <si>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</si>
  <si>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</si>
  <si>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</si>
  <si>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</si>
  <si>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</si>
  <si>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</si>
  <si>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</si>
  <si>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</si>
  <si>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</si>
  <si>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</si>
  <si>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</si>
  <si>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>Contribuição Assistencial</t>
  </si>
  <si>
    <t>INSTITUTO DE REABILITAÇÃO LUCY MONTORO 2025</t>
  </si>
  <si>
    <t>DEMONSTRATIVO DO FLUXO DE CAIXA - 2025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</si>
  <si>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</si>
  <si>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</si>
  <si>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</si>
  <si>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</si>
  <si>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</si>
  <si>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</si>
  <si>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</si>
  <si>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</si>
  <si>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</si>
  <si>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</si>
  <si>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</si>
  <si>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</si>
  <si>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</si>
  <si>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</si>
  <si>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</si>
  <si>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</si>
  <si>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</si>
  <si>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</si>
  <si>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</si>
  <si>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</si>
  <si>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</si>
  <si>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</si>
  <si>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</si>
  <si>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</si>
  <si>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</si>
  <si>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</si>
  <si>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</si>
  <si>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</si>
  <si>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</si>
  <si>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</si>
  <si>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</si>
  <si>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</si>
  <si>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</si>
  <si>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</si>
  <si>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</si>
  <si>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</si>
  <si>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</si>
  <si>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</si>
  <si>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</si>
  <si>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</si>
  <si>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</si>
  <si>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</si>
  <si>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</si>
  <si>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</si>
  <si>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</si>
  <si>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</si>
  <si>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</si>
  <si>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</si>
  <si>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</si>
  <si>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</si>
  <si>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</si>
  <si>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Linha Outras Despesas: Incluída despesa de R$ 44.532,43, referente depreciação  e R$ 0,00, referente amortização.</t>
  </si>
  <si>
    <t>Linha Outras Despesas: Incluída despesa de R$ 45.683,79, referente depreciação  e R$ 0,00, referente amortização.</t>
  </si>
  <si>
    <t>Linha Outras Despesas: Incluída despesa de R$ 45.699,39,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</si>
</sst>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9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5" fillId="0" borderId="0"/>
    <xf numFmtId="164" fontId="24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</cellStyleXfs>
  <cellXfs count="117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164" fontId="3" fillId="0" borderId="0" xfId="0" applyNumberFormat="1" applyFont="1"/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vertical="center"/>
    </xf>
    <xf numFmtId="39" fontId="14" fillId="2" borderId="6" xfId="0" applyNumberFormat="1" applyFont="1" applyFill="1" applyBorder="1" applyAlignment="1">
      <alignment horizontal="center" vertical="center"/>
    </xf>
    <xf numFmtId="39" fontId="16" fillId="0" borderId="7" xfId="18" applyNumberFormat="1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39" fontId="18" fillId="0" borderId="0" xfId="18" applyNumberFormat="1" applyFont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9" fontId="18" fillId="0" borderId="9" xfId="18" applyNumberFormat="1" applyFont="1" applyBorder="1" applyAlignment="1" applyProtection="1">
      <alignment vertical="center"/>
      <protection locked="0"/>
    </xf>
    <xf numFmtId="0" fontId="26" fillId="0" borderId="10" xfId="0" applyFont="1" applyBorder="1" applyAlignment="1">
      <alignment vertical="center"/>
    </xf>
    <xf numFmtId="39" fontId="18" fillId="0" borderId="7" xfId="18" applyNumberFormat="1" applyFont="1" applyBorder="1" applyAlignment="1" applyProtection="1">
      <alignment vertical="center"/>
      <protection locked="0"/>
    </xf>
    <xf numFmtId="39" fontId="18" fillId="0" borderId="7" xfId="18" applyNumberFormat="1" applyFont="1" applyBorder="1" applyProtection="1">
      <protection locked="0"/>
    </xf>
    <xf numFmtId="39" fontId="18" fillId="0" borderId="11" xfId="18" applyNumberFormat="1" applyFont="1" applyBorder="1" applyAlignment="1">
      <alignment vertical="center"/>
    </xf>
    <xf numFmtId="39" fontId="18" fillId="0" borderId="7" xfId="18" applyNumberFormat="1" applyFont="1" applyFill="1" applyBorder="1" applyAlignment="1" applyProtection="1">
      <alignment vertical="center"/>
      <protection locked="0"/>
    </xf>
    <xf numFmtId="39" fontId="18" fillId="0" borderId="7" xfId="18" applyNumberFormat="1" applyFont="1" applyFill="1" applyBorder="1" applyProtection="1">
      <protection locked="0"/>
    </xf>
    <xf numFmtId="0" fontId="8" fillId="2" borderId="12" xfId="0" applyFont="1" applyFill="1" applyBorder="1" applyAlignment="1">
      <alignment vertical="center"/>
    </xf>
    <xf numFmtId="39" fontId="14" fillId="2" borderId="13" xfId="18" applyNumberFormat="1" applyFont="1" applyFill="1" applyBorder="1" applyAlignment="1">
      <alignment vertical="center"/>
    </xf>
    <xf numFmtId="39" fontId="14" fillId="2" borderId="14" xfId="18" applyNumberFormat="1" applyFont="1" applyFill="1" applyBorder="1" applyAlignment="1">
      <alignment vertical="center"/>
    </xf>
    <xf numFmtId="39" fontId="18" fillId="0" borderId="8" xfId="18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/>
    </xf>
    <xf numFmtId="39" fontId="18" fillId="0" borderId="9" xfId="18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9" fontId="16" fillId="0" borderId="7" xfId="18" applyNumberFormat="1" applyFont="1" applyFill="1" applyBorder="1" applyAlignment="1" applyProtection="1">
      <alignment vertical="center"/>
      <protection locked="0"/>
    </xf>
    <xf numFmtId="39" fontId="16" fillId="0" borderId="11" xfId="18" applyNumberFormat="1" applyFont="1" applyBorder="1" applyAlignment="1">
      <alignment vertical="center"/>
    </xf>
    <xf numFmtId="39" fontId="14" fillId="2" borderId="15" xfId="18" applyNumberFormat="1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39" fontId="22" fillId="0" borderId="7" xfId="18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vertical="center"/>
    </xf>
    <xf numFmtId="39" fontId="20" fillId="0" borderId="7" xfId="18" applyNumberFormat="1" applyFont="1" applyBorder="1" applyAlignment="1" applyProtection="1">
      <alignment vertical="center"/>
      <protection locked="0"/>
    </xf>
    <xf numFmtId="0" fontId="22" fillId="0" borderId="16" xfId="0" applyFont="1" applyBorder="1" applyAlignment="1">
      <alignment vertical="center"/>
    </xf>
    <xf numFmtId="39" fontId="21" fillId="2" borderId="15" xfId="18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39" fontId="22" fillId="0" borderId="7" xfId="18" applyNumberFormat="1" applyFont="1" applyFill="1" applyBorder="1" applyAlignment="1" applyProtection="1">
      <alignment horizontal="center" vertical="center"/>
      <protection locked="0"/>
    </xf>
    <xf numFmtId="39" fontId="22" fillId="0" borderId="7" xfId="18" applyNumberFormat="1" applyFont="1" applyBorder="1" applyAlignment="1" applyProtection="1">
      <alignment vertical="center"/>
      <protection locked="0"/>
    </xf>
    <xf numFmtId="39" fontId="22" fillId="0" borderId="7" xfId="18" applyNumberFormat="1" applyFont="1" applyFill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39" fontId="20" fillId="0" borderId="7" xfId="18" applyNumberFormat="1" applyFont="1" applyFill="1" applyBorder="1" applyAlignment="1" applyProtection="1">
      <alignment vertical="center"/>
      <protection locked="0"/>
    </xf>
    <xf numFmtId="39" fontId="18" fillId="0" borderId="0" xfId="18" applyNumberFormat="1" applyFont="1" applyBorder="1" applyProtection="1">
      <protection locked="0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43" fontId="2" fillId="0" borderId="0" xfId="18" applyFont="1" applyFill="1"/>
    <xf numFmtId="39" fontId="20" fillId="0" borderId="0" xfId="18" applyNumberFormat="1" applyFont="1" applyBorder="1" applyAlignment="1" applyProtection="1">
      <alignment vertical="center"/>
      <protection locked="0"/>
    </xf>
    <xf numFmtId="39" fontId="11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31" fillId="0" borderId="17" xfId="0" applyFont="1" applyBorder="1" applyAlignment="1">
      <alignment vertical="center"/>
    </xf>
    <xf numFmtId="43" fontId="29" fillId="0" borderId="0" xfId="0" applyNumberFormat="1" applyFont="1" applyAlignment="1">
      <alignment vertical="center"/>
    </xf>
    <xf numFmtId="0" fontId="28" fillId="0" borderId="18" xfId="0" applyFont="1" applyBorder="1" applyAlignment="1">
      <alignment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3" borderId="20" xfId="0" applyFont="1" applyFill="1" applyBorder="1" applyAlignment="1">
      <alignment vertical="center" wrapText="1"/>
    </xf>
    <xf numFmtId="0" fontId="28" fillId="3" borderId="21" xfId="0" applyFont="1" applyFill="1" applyBorder="1" applyAlignment="1">
      <alignment vertical="center" wrapText="1"/>
    </xf>
    <xf numFmtId="0" fontId="28" fillId="3" borderId="22" xfId="0" applyFont="1" applyFill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43" fontId="29" fillId="0" borderId="19" xfId="0" applyNumberFormat="1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18" applyFont="1" applyBorder="1" applyAlignment="1">
      <alignment horizontal="right"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0" fontId="29" fillId="4" borderId="19" xfId="0" applyFont="1" applyFill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4" fontId="28" fillId="0" borderId="19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 wrapText="1"/>
    </xf>
    <xf numFmtId="0" fontId="28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43" fontId="29" fillId="0" borderId="0" xfId="18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1" fillId="4" borderId="17" xfId="0" applyFont="1" applyFill="1" applyBorder="1" applyAlignment="1">
      <alignment vertical="center"/>
    </xf>
    <xf numFmtId="43" fontId="29" fillId="0" borderId="21" xfId="0" applyNumberFormat="1" applyFont="1" applyBorder="1" applyAlignment="1">
      <alignment horizontal="right" vertical="center" wrapText="1"/>
    </xf>
    <xf numFmtId="165" fontId="28" fillId="0" borderId="22" xfId="0" applyNumberFormat="1" applyFont="1" applyBorder="1" applyAlignment="1">
      <alignment horizontal="right" vertical="center" wrapText="1"/>
    </xf>
    <xf numFmtId="43" fontId="32" fillId="0" borderId="19" xfId="0" applyNumberFormat="1" applyFont="1" applyBorder="1" applyAlignment="1">
      <alignment horizontal="right" vertical="center" wrapText="1"/>
    </xf>
    <xf numFmtId="0" fontId="31" fillId="5" borderId="17" xfId="0" applyFont="1" applyFill="1" applyBorder="1" applyAlignment="1">
      <alignment vertical="center"/>
    </xf>
    <xf numFmtId="43" fontId="29" fillId="0" borderId="20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horizontal="center" vertical="center" wrapText="1"/>
    </xf>
    <xf numFmtId="4" fontId="33" fillId="0" borderId="0" xfId="0" applyNumberFormat="1" applyFont="1" applyAlignment="1">
      <alignment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sheetPr>
    <pageSetUpPr fitToPage="1"/>
  </sheetPr>
  <dimension ref="A1:AC103"/>
  <sheetViews>
    <sheetView showGridLines="0" tabSelected="1" zoomScale="85" zoomScaleNormal="85" workbookViewId="0">
      <pane xSplit="1" ySplit="6" topLeftCell="B7" activePane="bottomRight" state="frozen"/>
      <selection activeCell="S16" sqref="S16"/>
      <selection pane="topRight" activeCell="S16" sqref="S16"/>
      <selection pane="bottomLeft" activeCell="S16" sqref="S16"/>
      <selection pane="bottomRight" activeCell="B38" sqref="B38"/>
    </sheetView>
  </sheetViews>
  <sheetFormatPr defaultColWidth="9.140625" defaultRowHeight="12.75" x14ac:dyDescent="0.25"/>
  <cols>
    <col min="1" max="1" width="45.5703125" style="66" customWidth="1"/>
    <col min="2" max="5" width="17.42578125" style="66" customWidth="1"/>
    <col min="6" max="6" width="14.85546875" style="66" customWidth="1"/>
    <col min="7" max="7" width="15.5703125" style="66" customWidth="1"/>
    <col min="8" max="8" width="15.7109375" style="66" customWidth="1"/>
    <col min="9" max="9" width="14.28515625" style="66" customWidth="1"/>
    <col min="10" max="10" width="15.140625" style="66" bestFit="1" customWidth="1"/>
    <col min="11" max="11" width="13.85546875" style="66" customWidth="1"/>
    <col min="12" max="12" width="15.7109375" style="66" bestFit="1" customWidth="1"/>
    <col min="13" max="13" width="15.5703125" style="66" customWidth="1"/>
    <col min="14" max="14" width="16.140625" style="66" customWidth="1"/>
    <col min="15" max="28" width="9.140625" style="66"/>
    <col min="29" max="29" width="10.85546875" style="66" bestFit="1" customWidth="1"/>
    <col min="30" max="16384" width="9.140625" style="66"/>
  </cols>
  <sheetData>
    <row r="1" spans="1:14" ht="15" customHeight="1" x14ac:dyDescent="0.25">
      <c r="A1" s="107" t="s">
        <v>85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15" customHeight="1" x14ac:dyDescent="0.25">
      <c r="A2" s="108" t="s">
        <v>86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15" customHeight="1" x14ac:dyDescent="0.25">
      <c r="A3" s="109" t="s">
        <v>87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15" customHeight="1" thickBot="1" x14ac:dyDescent="0.3">
      <c r="A4" s="67" t="s">
        <v>88</v>
      </c>
    </row>
    <row r="5" spans="1:14" ht="15" customHeight="1" thickBot="1" x14ac:dyDescent="0.3">
      <c r="H5" s="68"/>
      <c r="K5" s="68"/>
    </row>
    <row r="6" spans="1:14" s="71" customFormat="1" ht="15" customHeight="1" thickBot="1" x14ac:dyDescent="0.3">
      <c r="A6" s="69"/>
      <c r="B6" s="70" t="s">
        <v>60</v>
      </c>
      <c r="C6" s="70" t="s">
        <v>61</v>
      </c>
      <c r="D6" s="70" t="s">
        <v>62</v>
      </c>
      <c r="E6" s="70" t="s">
        <v>63</v>
      </c>
      <c r="F6" s="70" t="s">
        <v>64</v>
      </c>
      <c r="G6" s="70" t="s">
        <v>65</v>
      </c>
      <c r="H6" s="70" t="s">
        <v>66</v>
      </c>
      <c r="I6" s="70" t="s">
        <v>67</v>
      </c>
      <c r="J6" s="70" t="s">
        <v>68</v>
      </c>
      <c r="K6" s="70" t="s">
        <v>69</v>
      </c>
      <c r="L6" s="70" t="s">
        <v>70</v>
      </c>
      <c r="M6" s="70" t="s">
        <v>71</v>
      </c>
      <c r="N6" s="70" t="s">
        <v>75</v>
      </c>
    </row>
    <row r="7" spans="1:14" ht="15" customHeight="1" thickBot="1" x14ac:dyDescent="0.3">
      <c r="A7" s="72" t="s">
        <v>89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4" ht="42.75" customHeight="1" thickBot="1" x14ac:dyDescent="0.3">
      <c r="A8" s="75" t="s">
        <v>90</v>
      </c>
      <c r="B8" s="76">
        <v>3386352.0000000009</v>
      </c>
      <c r="C8" s="76">
        <v>3386352</v>
      </c>
      <c r="D8" s="76">
        <v>3386352</v>
      </c>
      <c r="E8" s="76">
        <v>3386352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7">
        <f>SUM(B8:M8)</f>
        <v>13545408</v>
      </c>
    </row>
    <row r="9" spans="1:14" ht="15" customHeight="1" thickBot="1" x14ac:dyDescent="0.3">
      <c r="A9" s="75" t="s">
        <v>91</v>
      </c>
      <c r="B9" s="76">
        <v>0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7">
        <f>SUM(B9:M9)</f>
        <v>0</v>
      </c>
    </row>
    <row r="10" spans="1:14" ht="22.5" customHeight="1" thickBot="1" x14ac:dyDescent="0.3">
      <c r="A10" s="75" t="s">
        <v>92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7">
        <f>SUM(B10:M10)</f>
        <v>0</v>
      </c>
    </row>
    <row r="11" spans="1:14" ht="15" customHeight="1" thickBot="1" x14ac:dyDescent="0.3">
      <c r="A11" s="78" t="s">
        <v>93</v>
      </c>
      <c r="B11" s="77">
        <f>SUM(B8:B10)</f>
        <v>3386352.0000000009</v>
      </c>
      <c r="C11" s="77">
        <v>3386352</v>
      </c>
      <c r="D11" s="77">
        <f t="shared" ref="D11:M11" si="0">SUM(D8:D10)</f>
        <v>3386352</v>
      </c>
      <c r="E11" s="77">
        <f t="shared" si="0"/>
        <v>3386352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>SUM(N8:N10)</f>
        <v>13545408</v>
      </c>
    </row>
    <row r="12" spans="1:14" ht="15" customHeight="1" thickBot="1" x14ac:dyDescent="0.3">
      <c r="A12" s="75" t="s">
        <v>94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7">
        <f>SUM(B12:M12)</f>
        <v>0</v>
      </c>
    </row>
    <row r="13" spans="1:14" ht="15" customHeight="1" thickBot="1" x14ac:dyDescent="0.3">
      <c r="A13" s="75" t="s">
        <v>95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7">
        <f>SUM(B13:M13)</f>
        <v>0</v>
      </c>
    </row>
    <row r="14" spans="1:14" ht="15" customHeight="1" thickBot="1" x14ac:dyDescent="0.3">
      <c r="A14" s="78" t="s">
        <v>96</v>
      </c>
      <c r="B14" s="79">
        <f>SUM(B12:B13)</f>
        <v>0</v>
      </c>
      <c r="C14" s="79">
        <v>0</v>
      </c>
      <c r="D14" s="79">
        <f t="shared" ref="D14:M14" si="1">SUM(D12:D13)</f>
        <v>0</v>
      </c>
      <c r="E14" s="79">
        <v>0</v>
      </c>
      <c r="F14" s="79">
        <f t="shared" si="1"/>
        <v>0</v>
      </c>
      <c r="G14" s="79">
        <f t="shared" si="1"/>
        <v>0</v>
      </c>
      <c r="H14" s="79">
        <f t="shared" si="1"/>
        <v>0</v>
      </c>
      <c r="I14" s="79">
        <f t="shared" si="1"/>
        <v>0</v>
      </c>
      <c r="J14" s="79">
        <f t="shared" si="1"/>
        <v>0</v>
      </c>
      <c r="K14" s="79">
        <f t="shared" si="1"/>
        <v>0</v>
      </c>
      <c r="L14" s="79">
        <f t="shared" si="1"/>
        <v>0</v>
      </c>
      <c r="M14" s="79">
        <f t="shared" si="1"/>
        <v>0</v>
      </c>
      <c r="N14" s="79">
        <f>SUM(N12:N13)</f>
        <v>0</v>
      </c>
    </row>
    <row r="15" spans="1:14" ht="15" customHeight="1" thickBot="1" x14ac:dyDescent="0.3">
      <c r="A15" s="75" t="s">
        <v>22</v>
      </c>
      <c r="B15" s="76">
        <v>34287.560000000005</v>
      </c>
      <c r="C15" s="76">
        <v>36496.720000000001</v>
      </c>
      <c r="D15" s="76">
        <v>34833.19</v>
      </c>
      <c r="E15" s="76">
        <v>38715.67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80">
        <f>SUM(B15:M15)</f>
        <v>144333.14000000001</v>
      </c>
    </row>
    <row r="16" spans="1:14" s="71" customFormat="1" ht="15" customHeight="1" thickBot="1" x14ac:dyDescent="0.3">
      <c r="A16" s="78" t="s">
        <v>23</v>
      </c>
      <c r="B16" s="81">
        <f>SUM(B17:B20)</f>
        <v>0</v>
      </c>
      <c r="C16" s="81">
        <v>0</v>
      </c>
      <c r="D16" s="81">
        <f t="shared" ref="D16:M16" si="2">SUM(D17:D20)</f>
        <v>0</v>
      </c>
      <c r="E16" s="81">
        <v>0</v>
      </c>
      <c r="F16" s="81">
        <f t="shared" si="2"/>
        <v>0</v>
      </c>
      <c r="G16" s="81">
        <f t="shared" si="2"/>
        <v>0</v>
      </c>
      <c r="H16" s="81">
        <f t="shared" si="2"/>
        <v>0</v>
      </c>
      <c r="I16" s="81">
        <f t="shared" si="2"/>
        <v>0</v>
      </c>
      <c r="J16" s="81">
        <f t="shared" si="2"/>
        <v>0</v>
      </c>
      <c r="K16" s="81">
        <f t="shared" si="2"/>
        <v>0</v>
      </c>
      <c r="L16" s="81">
        <f t="shared" si="2"/>
        <v>0</v>
      </c>
      <c r="M16" s="81">
        <f t="shared" si="2"/>
        <v>0</v>
      </c>
      <c r="N16" s="81">
        <f>SUM(N17:N20)</f>
        <v>0</v>
      </c>
    </row>
    <row r="17" spans="1:14" ht="15" customHeight="1" thickBot="1" x14ac:dyDescent="0.3">
      <c r="A17" s="75" t="s">
        <v>97</v>
      </c>
      <c r="B17" s="76">
        <v>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80">
        <f>SUM(B17:M17)</f>
        <v>0</v>
      </c>
    </row>
    <row r="18" spans="1:14" ht="26.25" thickBot="1" x14ac:dyDescent="0.3">
      <c r="A18" s="82" t="s">
        <v>98</v>
      </c>
      <c r="B18" s="76">
        <v>0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80">
        <f>SUM(B18:M18)</f>
        <v>0</v>
      </c>
    </row>
    <row r="19" spans="1:14" ht="15" customHeight="1" thickBot="1" x14ac:dyDescent="0.3">
      <c r="A19" s="75" t="s">
        <v>99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80">
        <f>SUM(B19:M19)</f>
        <v>0</v>
      </c>
    </row>
    <row r="20" spans="1:14" ht="15" customHeight="1" thickBot="1" x14ac:dyDescent="0.3">
      <c r="A20" s="75" t="s">
        <v>24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80">
        <f>SUM(B20:M20)</f>
        <v>0</v>
      </c>
    </row>
    <row r="21" spans="1:14" s="71" customFormat="1" ht="15" customHeight="1" thickBot="1" x14ac:dyDescent="0.3">
      <c r="A21" s="78" t="s">
        <v>25</v>
      </c>
      <c r="B21" s="81">
        <f>SUM(B22:B24)</f>
        <v>10524.779999999999</v>
      </c>
      <c r="C21" s="81">
        <v>2713.54</v>
      </c>
      <c r="D21" s="81">
        <f>SUM(D22:D24)</f>
        <v>63655.71</v>
      </c>
      <c r="E21" s="81">
        <f>SUM(E22:E24)</f>
        <v>2727.0200000000004</v>
      </c>
      <c r="F21" s="81">
        <f t="shared" ref="F21:M21" si="3">SUM(F22:F24)</f>
        <v>0</v>
      </c>
      <c r="G21" s="81">
        <f t="shared" si="3"/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1">
        <f t="shared" si="3"/>
        <v>0</v>
      </c>
      <c r="L21" s="81">
        <f t="shared" si="3"/>
        <v>0</v>
      </c>
      <c r="M21" s="81">
        <f t="shared" si="3"/>
        <v>0</v>
      </c>
      <c r="N21" s="81">
        <f>SUM(N22:N24)</f>
        <v>79621.05</v>
      </c>
    </row>
    <row r="22" spans="1:14" ht="15" customHeight="1" thickBot="1" x14ac:dyDescent="0.3">
      <c r="A22" s="75" t="s">
        <v>100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80">
        <f>SUM(B22:M22)</f>
        <v>0</v>
      </c>
    </row>
    <row r="23" spans="1:14" ht="15" customHeight="1" thickBot="1" x14ac:dyDescent="0.3">
      <c r="A23" s="75" t="s">
        <v>101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80">
        <f>SUM(B23:M23)</f>
        <v>0</v>
      </c>
    </row>
    <row r="24" spans="1:14" ht="15" customHeight="1" thickBot="1" x14ac:dyDescent="0.3">
      <c r="A24" s="75" t="s">
        <v>102</v>
      </c>
      <c r="B24" s="76">
        <f>2713.5+7811.28</f>
        <v>10524.779999999999</v>
      </c>
      <c r="C24" s="76">
        <v>2713.54</v>
      </c>
      <c r="D24" s="76">
        <v>63655.71</v>
      </c>
      <c r="E24" s="76">
        <v>2727.0200000000004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80">
        <f>SUM(B24:M24)</f>
        <v>79621.05</v>
      </c>
    </row>
    <row r="25" spans="1:14" ht="15" customHeight="1" thickBot="1" x14ac:dyDescent="0.3">
      <c r="A25" s="78" t="s">
        <v>103</v>
      </c>
      <c r="B25" s="79">
        <f>B16+B21+B15</f>
        <v>44812.340000000004</v>
      </c>
      <c r="C25" s="79">
        <v>39210.26</v>
      </c>
      <c r="D25" s="79">
        <f t="shared" ref="D25:M25" si="4">D16+D21+D15</f>
        <v>98488.9</v>
      </c>
      <c r="E25" s="79">
        <f t="shared" si="4"/>
        <v>41442.69</v>
      </c>
      <c r="F25" s="79">
        <f t="shared" si="4"/>
        <v>0</v>
      </c>
      <c r="G25" s="79">
        <f t="shared" si="4"/>
        <v>0</v>
      </c>
      <c r="H25" s="79">
        <f t="shared" si="4"/>
        <v>0</v>
      </c>
      <c r="I25" s="79">
        <f t="shared" si="4"/>
        <v>0</v>
      </c>
      <c r="J25" s="79">
        <f t="shared" si="4"/>
        <v>0</v>
      </c>
      <c r="K25" s="79">
        <f t="shared" si="4"/>
        <v>0</v>
      </c>
      <c r="L25" s="79">
        <f t="shared" si="4"/>
        <v>0</v>
      </c>
      <c r="M25" s="79">
        <f t="shared" si="4"/>
        <v>0</v>
      </c>
      <c r="N25" s="79">
        <f>N16+N21+N15</f>
        <v>223954.19</v>
      </c>
    </row>
    <row r="26" spans="1:14" ht="15" customHeight="1" thickBot="1" x14ac:dyDescent="0.3">
      <c r="A26" s="78" t="s">
        <v>104</v>
      </c>
      <c r="B26" s="77">
        <f t="shared" ref="B26:N26" si="5">SUM(B11+B14+B25)</f>
        <v>3431164.3400000008</v>
      </c>
      <c r="C26" s="77">
        <v>3425562.26</v>
      </c>
      <c r="D26" s="77">
        <f t="shared" si="5"/>
        <v>3484840.9</v>
      </c>
      <c r="E26" s="77">
        <f t="shared" si="5"/>
        <v>3427794.69</v>
      </c>
      <c r="F26" s="77">
        <f t="shared" si="5"/>
        <v>0</v>
      </c>
      <c r="G26" s="77">
        <f t="shared" si="5"/>
        <v>0</v>
      </c>
      <c r="H26" s="77">
        <f t="shared" si="5"/>
        <v>0</v>
      </c>
      <c r="I26" s="77">
        <f t="shared" si="5"/>
        <v>0</v>
      </c>
      <c r="J26" s="77">
        <f t="shared" si="5"/>
        <v>0</v>
      </c>
      <c r="K26" s="77">
        <f t="shared" si="5"/>
        <v>0</v>
      </c>
      <c r="L26" s="77">
        <f t="shared" si="5"/>
        <v>0</v>
      </c>
      <c r="M26" s="77">
        <f t="shared" si="5"/>
        <v>0</v>
      </c>
      <c r="N26" s="77">
        <f t="shared" si="5"/>
        <v>13769362.189999999</v>
      </c>
    </row>
    <row r="27" spans="1:14" ht="15" customHeight="1" thickBot="1" x14ac:dyDescent="0.3">
      <c r="A27" s="72" t="s">
        <v>105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</row>
    <row r="28" spans="1:14" ht="15" customHeight="1" thickBot="1" x14ac:dyDescent="0.3">
      <c r="A28" s="78" t="s">
        <v>106</v>
      </c>
      <c r="B28" s="77">
        <f>SUM(B29:B35)</f>
        <v>1988215.8800000001</v>
      </c>
      <c r="C28" s="77">
        <v>2428331.41</v>
      </c>
      <c r="D28" s="77">
        <f t="shared" ref="D28:N28" si="6">SUM(D29:D35)</f>
        <v>2130344.85</v>
      </c>
      <c r="E28" s="77">
        <f t="shared" si="6"/>
        <v>2192093.7200000002</v>
      </c>
      <c r="F28" s="77">
        <f t="shared" si="6"/>
        <v>0</v>
      </c>
      <c r="G28" s="77">
        <f t="shared" si="6"/>
        <v>0</v>
      </c>
      <c r="H28" s="77">
        <f t="shared" si="6"/>
        <v>0</v>
      </c>
      <c r="I28" s="77">
        <f t="shared" si="6"/>
        <v>0</v>
      </c>
      <c r="J28" s="77">
        <f t="shared" si="6"/>
        <v>0</v>
      </c>
      <c r="K28" s="77">
        <f t="shared" si="6"/>
        <v>0</v>
      </c>
      <c r="L28" s="77">
        <f t="shared" si="6"/>
        <v>0</v>
      </c>
      <c r="M28" s="77">
        <f t="shared" si="6"/>
        <v>0</v>
      </c>
      <c r="N28" s="77">
        <f t="shared" si="6"/>
        <v>8738985.8599999994</v>
      </c>
    </row>
    <row r="29" spans="1:14" ht="15" customHeight="1" thickBot="1" x14ac:dyDescent="0.3">
      <c r="A29" s="75" t="s">
        <v>29</v>
      </c>
      <c r="B29" s="76">
        <v>1324431.79</v>
      </c>
      <c r="C29" s="76">
        <v>1562269.93</v>
      </c>
      <c r="D29" s="76">
        <v>1444623.05</v>
      </c>
      <c r="E29" s="76">
        <v>1484594.11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7">
        <f t="shared" ref="N29:N34" si="7">SUM(B29:M29)</f>
        <v>5815918.8799999999</v>
      </c>
    </row>
    <row r="30" spans="1:14" ht="15" customHeight="1" thickBot="1" x14ac:dyDescent="0.3">
      <c r="A30" s="75" t="s">
        <v>30</v>
      </c>
      <c r="B30" s="76">
        <v>215634.39</v>
      </c>
      <c r="C30" s="76">
        <v>214508.65000000002</v>
      </c>
      <c r="D30" s="76">
        <v>208941.72000000003</v>
      </c>
      <c r="E30" s="76">
        <v>229810.37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7">
        <f t="shared" si="7"/>
        <v>868895.13</v>
      </c>
    </row>
    <row r="31" spans="1:14" ht="15" customHeight="1" thickBot="1" x14ac:dyDescent="0.3">
      <c r="A31" s="75" t="s">
        <v>31</v>
      </c>
      <c r="B31" s="76">
        <v>20020.03</v>
      </c>
      <c r="C31" s="76">
        <v>25428.720000000001</v>
      </c>
      <c r="D31" s="76">
        <v>22766.080000000002</v>
      </c>
      <c r="E31" s="76">
        <v>21042.6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7">
        <f t="shared" si="7"/>
        <v>89257.43</v>
      </c>
    </row>
    <row r="32" spans="1:14" ht="15" customHeight="1" thickBot="1" x14ac:dyDescent="0.3">
      <c r="A32" s="75" t="s">
        <v>32</v>
      </c>
      <c r="B32" s="76">
        <v>133674.99</v>
      </c>
      <c r="C32" s="76">
        <v>134368.84</v>
      </c>
      <c r="D32" s="76">
        <v>134197.28</v>
      </c>
      <c r="E32" s="76">
        <v>133341.14000000001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7">
        <f t="shared" si="7"/>
        <v>535582.25</v>
      </c>
    </row>
    <row r="33" spans="1:14" ht="15" customHeight="1" thickBot="1" x14ac:dyDescent="0.3">
      <c r="A33" s="75" t="s">
        <v>33</v>
      </c>
      <c r="B33" s="76">
        <v>1218.6500000000001</v>
      </c>
      <c r="C33" s="76">
        <v>104545.97</v>
      </c>
      <c r="D33" s="76">
        <v>0</v>
      </c>
      <c r="E33" s="76">
        <v>3703.64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7">
        <f t="shared" si="7"/>
        <v>109468.26</v>
      </c>
    </row>
    <row r="34" spans="1:14" ht="15" customHeight="1" thickBot="1" x14ac:dyDescent="0.3">
      <c r="A34" s="75" t="s">
        <v>36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7">
        <f t="shared" si="7"/>
        <v>0</v>
      </c>
    </row>
    <row r="35" spans="1:14" ht="15" customHeight="1" thickBot="1" x14ac:dyDescent="0.3">
      <c r="A35" s="78" t="s">
        <v>107</v>
      </c>
      <c r="B35" s="81">
        <f t="shared" ref="B35:N35" si="8">SUM(B36:B37)</f>
        <v>293236.03000000003</v>
      </c>
      <c r="C35" s="81">
        <v>387209.30000000005</v>
      </c>
      <c r="D35" s="81">
        <f t="shared" si="8"/>
        <v>319816.71999999997</v>
      </c>
      <c r="E35" s="81">
        <f t="shared" si="8"/>
        <v>319601.86</v>
      </c>
      <c r="F35" s="81">
        <f t="shared" si="8"/>
        <v>0</v>
      </c>
      <c r="G35" s="81">
        <f t="shared" si="8"/>
        <v>0</v>
      </c>
      <c r="H35" s="81">
        <f t="shared" si="8"/>
        <v>0</v>
      </c>
      <c r="I35" s="81">
        <f t="shared" si="8"/>
        <v>0</v>
      </c>
      <c r="J35" s="81">
        <f t="shared" si="8"/>
        <v>0</v>
      </c>
      <c r="K35" s="81">
        <f t="shared" si="8"/>
        <v>0</v>
      </c>
      <c r="L35" s="81">
        <f t="shared" si="8"/>
        <v>0</v>
      </c>
      <c r="M35" s="81">
        <f t="shared" si="8"/>
        <v>0</v>
      </c>
      <c r="N35" s="81">
        <f t="shared" si="8"/>
        <v>1319863.9100000001</v>
      </c>
    </row>
    <row r="36" spans="1:14" ht="15" customHeight="1" thickBot="1" x14ac:dyDescent="0.3">
      <c r="A36" s="83" t="s">
        <v>108</v>
      </c>
      <c r="B36" s="76">
        <v>134824.89000000001</v>
      </c>
      <c r="C36" s="76">
        <v>149395.67000000001</v>
      </c>
      <c r="D36" s="76">
        <v>155611.09</v>
      </c>
      <c r="E36" s="76">
        <v>142601.82999999999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84">
        <f>SUM(B36:M36)</f>
        <v>582433.48</v>
      </c>
    </row>
    <row r="37" spans="1:14" ht="15" customHeight="1" thickBot="1" x14ac:dyDescent="0.3">
      <c r="A37" s="83" t="s">
        <v>109</v>
      </c>
      <c r="B37" s="76">
        <v>158411.14000000001</v>
      </c>
      <c r="C37" s="76">
        <v>237813.63</v>
      </c>
      <c r="D37" s="76">
        <v>164205.63</v>
      </c>
      <c r="E37" s="76">
        <v>177000.03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84">
        <f>SUM(B37:M37)</f>
        <v>737430.43</v>
      </c>
    </row>
    <row r="38" spans="1:14" ht="15" customHeight="1" thickBot="1" x14ac:dyDescent="0.3">
      <c r="A38" s="78" t="s">
        <v>37</v>
      </c>
      <c r="B38" s="77">
        <f>B39</f>
        <v>518493.13</v>
      </c>
      <c r="C38" s="77">
        <v>597616.89</v>
      </c>
      <c r="D38" s="77">
        <f t="shared" ref="D38:N38" si="9">D39</f>
        <v>995867.92999999993</v>
      </c>
      <c r="E38" s="77">
        <f t="shared" si="9"/>
        <v>814918.94000000006</v>
      </c>
      <c r="F38" s="77">
        <f t="shared" si="9"/>
        <v>0</v>
      </c>
      <c r="G38" s="77">
        <f t="shared" si="9"/>
        <v>0</v>
      </c>
      <c r="H38" s="77">
        <f t="shared" si="9"/>
        <v>0</v>
      </c>
      <c r="I38" s="77">
        <f t="shared" si="9"/>
        <v>0</v>
      </c>
      <c r="J38" s="77">
        <f t="shared" si="9"/>
        <v>0</v>
      </c>
      <c r="K38" s="77">
        <f t="shared" si="9"/>
        <v>0</v>
      </c>
      <c r="L38" s="77">
        <f t="shared" si="9"/>
        <v>0</v>
      </c>
      <c r="M38" s="77">
        <f t="shared" si="9"/>
        <v>0</v>
      </c>
      <c r="N38" s="77">
        <f t="shared" si="9"/>
        <v>2926896.8899999997</v>
      </c>
    </row>
    <row r="39" spans="1:14" ht="15" customHeight="1" thickBot="1" x14ac:dyDescent="0.3">
      <c r="A39" s="78" t="s">
        <v>38</v>
      </c>
      <c r="B39" s="77">
        <f>SUM(B40:B42)</f>
        <v>518493.13</v>
      </c>
      <c r="C39" s="77">
        <v>597616.89</v>
      </c>
      <c r="D39" s="77">
        <f t="shared" ref="D39:N39" si="10">SUM(D40:D42)</f>
        <v>995867.92999999993</v>
      </c>
      <c r="E39" s="77">
        <f t="shared" si="10"/>
        <v>814918.94000000006</v>
      </c>
      <c r="F39" s="77">
        <f t="shared" si="10"/>
        <v>0</v>
      </c>
      <c r="G39" s="77">
        <f t="shared" si="10"/>
        <v>0</v>
      </c>
      <c r="H39" s="77">
        <f t="shared" si="10"/>
        <v>0</v>
      </c>
      <c r="I39" s="77">
        <f t="shared" si="10"/>
        <v>0</v>
      </c>
      <c r="J39" s="77">
        <f t="shared" si="10"/>
        <v>0</v>
      </c>
      <c r="K39" s="77">
        <f>SUM(K40:K42)</f>
        <v>0</v>
      </c>
      <c r="L39" s="77">
        <f>SUM(L40:L42)</f>
        <v>0</v>
      </c>
      <c r="M39" s="77">
        <f t="shared" si="10"/>
        <v>0</v>
      </c>
      <c r="N39" s="77">
        <f t="shared" si="10"/>
        <v>2926896.8899999997</v>
      </c>
    </row>
    <row r="40" spans="1:14" ht="15" customHeight="1" thickBot="1" x14ac:dyDescent="0.3">
      <c r="A40" s="85" t="s">
        <v>39</v>
      </c>
      <c r="B40" s="76">
        <v>24027.64</v>
      </c>
      <c r="C40" s="76">
        <v>27985.11</v>
      </c>
      <c r="D40" s="76">
        <v>55270.82</v>
      </c>
      <c r="E40" s="76">
        <v>36052.93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86">
        <f>SUM(B40:M40)</f>
        <v>143336.5</v>
      </c>
    </row>
    <row r="41" spans="1:14" ht="15" customHeight="1" thickBot="1" x14ac:dyDescent="0.3">
      <c r="A41" s="85" t="s">
        <v>40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7">
        <f>SUM(B41:M41)</f>
        <v>0</v>
      </c>
    </row>
    <row r="42" spans="1:14" ht="15" customHeight="1" thickBot="1" x14ac:dyDescent="0.3">
      <c r="A42" s="85" t="s">
        <v>41</v>
      </c>
      <c r="B42" s="76">
        <v>494465.49</v>
      </c>
      <c r="C42" s="76">
        <v>569631.78</v>
      </c>
      <c r="D42" s="76">
        <v>940597.11</v>
      </c>
      <c r="E42" s="76">
        <v>778866.01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86">
        <f>SUM(B42:M42)</f>
        <v>2783560.3899999997</v>
      </c>
    </row>
    <row r="43" spans="1:14" ht="15" customHeight="1" thickBot="1" x14ac:dyDescent="0.3">
      <c r="A43" s="87" t="s">
        <v>110</v>
      </c>
      <c r="B43" s="81">
        <f>SUM(B44:B46)</f>
        <v>126477.09</v>
      </c>
      <c r="C43" s="81">
        <v>383974</v>
      </c>
      <c r="D43" s="81">
        <f t="shared" ref="D43:N43" si="11">SUM(D44:D46)</f>
        <v>213442.44000000003</v>
      </c>
      <c r="E43" s="81">
        <f t="shared" si="11"/>
        <v>314706.78000000003</v>
      </c>
      <c r="F43" s="81">
        <f t="shared" si="11"/>
        <v>0</v>
      </c>
      <c r="G43" s="81">
        <f t="shared" si="11"/>
        <v>0</v>
      </c>
      <c r="H43" s="81">
        <f t="shared" si="11"/>
        <v>0</v>
      </c>
      <c r="I43" s="81">
        <f t="shared" si="11"/>
        <v>0</v>
      </c>
      <c r="J43" s="81">
        <f t="shared" si="11"/>
        <v>0</v>
      </c>
      <c r="K43" s="81">
        <f t="shared" si="11"/>
        <v>0</v>
      </c>
      <c r="L43" s="81">
        <f t="shared" si="11"/>
        <v>0</v>
      </c>
      <c r="M43" s="81">
        <f t="shared" si="11"/>
        <v>0</v>
      </c>
      <c r="N43" s="81">
        <f t="shared" si="11"/>
        <v>1038600.3100000002</v>
      </c>
    </row>
    <row r="44" spans="1:14" ht="14.25" customHeight="1" thickBot="1" x14ac:dyDescent="0.3">
      <c r="A44" s="85" t="s">
        <v>111</v>
      </c>
      <c r="B44" s="76">
        <v>31512.38</v>
      </c>
      <c r="C44" s="76">
        <v>64899.83</v>
      </c>
      <c r="D44" s="76">
        <v>55009.340000000026</v>
      </c>
      <c r="E44" s="76">
        <v>62719.83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88">
        <f>SUM(B44:M44)</f>
        <v>214141.38000000006</v>
      </c>
    </row>
    <row r="45" spans="1:14" ht="14.25" customHeight="1" thickBot="1" x14ac:dyDescent="0.3">
      <c r="A45" s="85" t="s">
        <v>112</v>
      </c>
      <c r="B45" s="76">
        <v>36505.4</v>
      </c>
      <c r="C45" s="76">
        <v>291997.56</v>
      </c>
      <c r="D45" s="76">
        <v>128341.1</v>
      </c>
      <c r="E45" s="76">
        <f>217625.88-551.64</f>
        <v>217074.24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88">
        <f t="shared" ref="N45:N55" si="12">SUM(B45:M45)</f>
        <v>673918.3</v>
      </c>
    </row>
    <row r="46" spans="1:14" ht="15" customHeight="1" thickBot="1" x14ac:dyDescent="0.3">
      <c r="A46" s="85" t="s">
        <v>113</v>
      </c>
      <c r="B46" s="76">
        <v>58459.31</v>
      </c>
      <c r="C46" s="76">
        <v>27076.61</v>
      </c>
      <c r="D46" s="76">
        <v>30092</v>
      </c>
      <c r="E46" s="76">
        <v>34912.71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88">
        <f t="shared" si="12"/>
        <v>150540.63</v>
      </c>
    </row>
    <row r="47" spans="1:14" ht="15.75" customHeight="1" thickBot="1" x14ac:dyDescent="0.3">
      <c r="A47" s="75" t="s">
        <v>47</v>
      </c>
      <c r="B47" s="76"/>
      <c r="C47" s="76"/>
      <c r="D47" s="76"/>
      <c r="E47" s="76">
        <v>0</v>
      </c>
      <c r="F47" s="76"/>
      <c r="G47" s="76"/>
      <c r="H47" s="76"/>
      <c r="I47" s="76"/>
      <c r="J47" s="76"/>
      <c r="K47" s="76"/>
      <c r="L47" s="76"/>
      <c r="M47" s="76"/>
      <c r="N47" s="88">
        <f t="shared" si="12"/>
        <v>0</v>
      </c>
    </row>
    <row r="48" spans="1:14" ht="15" customHeight="1" thickBot="1" x14ac:dyDescent="0.3">
      <c r="A48" s="75" t="s">
        <v>48</v>
      </c>
      <c r="B48" s="76"/>
      <c r="C48" s="76"/>
      <c r="D48" s="76"/>
      <c r="E48" s="76">
        <v>0</v>
      </c>
      <c r="F48" s="76"/>
      <c r="G48" s="76"/>
      <c r="H48" s="76"/>
      <c r="I48" s="76"/>
      <c r="J48" s="76"/>
      <c r="K48" s="76"/>
      <c r="L48" s="76"/>
      <c r="M48" s="76"/>
      <c r="N48" s="88">
        <f t="shared" si="12"/>
        <v>0</v>
      </c>
    </row>
    <row r="49" spans="1:14" ht="15" customHeight="1" thickBot="1" x14ac:dyDescent="0.3">
      <c r="A49" s="75" t="s">
        <v>49</v>
      </c>
      <c r="B49" s="76"/>
      <c r="C49" s="76"/>
      <c r="D49" s="76"/>
      <c r="E49" s="76">
        <v>0</v>
      </c>
      <c r="F49" s="76"/>
      <c r="G49" s="76"/>
      <c r="H49" s="76"/>
      <c r="I49" s="76"/>
      <c r="J49" s="76"/>
      <c r="K49" s="76"/>
      <c r="L49" s="76"/>
      <c r="M49" s="76"/>
      <c r="N49" s="88">
        <f t="shared" si="12"/>
        <v>0</v>
      </c>
    </row>
    <row r="50" spans="1:14" ht="15" customHeight="1" thickBot="1" x14ac:dyDescent="0.3">
      <c r="A50" s="75" t="s">
        <v>114</v>
      </c>
      <c r="B50" s="76">
        <v>170096.73</v>
      </c>
      <c r="C50" s="76">
        <v>179173.05</v>
      </c>
      <c r="D50" s="76">
        <v>183859.8</v>
      </c>
      <c r="E50" s="76">
        <v>183654.29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88">
        <f t="shared" si="12"/>
        <v>716783.87000000011</v>
      </c>
    </row>
    <row r="51" spans="1:14" ht="15" customHeight="1" thickBot="1" x14ac:dyDescent="0.3">
      <c r="A51" s="75" t="s">
        <v>51</v>
      </c>
      <c r="B51" s="76">
        <v>444.24</v>
      </c>
      <c r="C51" s="76">
        <v>0</v>
      </c>
      <c r="D51" s="76">
        <v>14506.59</v>
      </c>
      <c r="E51" s="76">
        <v>1360.08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88">
        <f t="shared" si="12"/>
        <v>16310.91</v>
      </c>
    </row>
    <row r="52" spans="1:14" ht="15" customHeight="1" thickBot="1" x14ac:dyDescent="0.3">
      <c r="A52" s="75" t="s">
        <v>52</v>
      </c>
      <c r="B52" s="76"/>
      <c r="C52" s="76"/>
      <c r="D52" s="76"/>
      <c r="E52" s="76">
        <v>0</v>
      </c>
      <c r="F52" s="76"/>
      <c r="G52" s="76"/>
      <c r="H52" s="76"/>
      <c r="I52" s="76"/>
      <c r="J52" s="76"/>
      <c r="K52" s="76"/>
      <c r="L52" s="76"/>
      <c r="M52" s="76"/>
      <c r="N52" s="88">
        <f t="shared" si="12"/>
        <v>0</v>
      </c>
    </row>
    <row r="53" spans="1:14" ht="15" customHeight="1" thickBot="1" x14ac:dyDescent="0.3">
      <c r="A53" s="75" t="s">
        <v>53</v>
      </c>
      <c r="B53" s="76"/>
      <c r="C53" s="76"/>
      <c r="D53" s="76"/>
      <c r="E53" s="76">
        <v>0</v>
      </c>
      <c r="F53" s="76"/>
      <c r="G53" s="76"/>
      <c r="H53" s="76"/>
      <c r="I53" s="76"/>
      <c r="J53" s="76"/>
      <c r="K53" s="76"/>
      <c r="L53" s="76"/>
      <c r="M53" s="76"/>
      <c r="N53" s="88">
        <f t="shared" si="12"/>
        <v>0</v>
      </c>
    </row>
    <row r="54" spans="1:14" ht="15" customHeight="1" thickBot="1" x14ac:dyDescent="0.3">
      <c r="A54" s="75" t="s">
        <v>115</v>
      </c>
      <c r="B54" s="76"/>
      <c r="C54" s="76"/>
      <c r="D54" s="76"/>
      <c r="E54" s="76">
        <v>0</v>
      </c>
      <c r="F54" s="76"/>
      <c r="G54" s="76"/>
      <c r="H54" s="76"/>
      <c r="I54" s="76"/>
      <c r="J54" s="76"/>
      <c r="K54" s="76"/>
      <c r="L54" s="76"/>
      <c r="M54" s="76"/>
      <c r="N54" s="88">
        <f t="shared" si="12"/>
        <v>0</v>
      </c>
    </row>
    <row r="55" spans="1:14" ht="15" customHeight="1" thickBot="1" x14ac:dyDescent="0.3">
      <c r="A55" s="75" t="s">
        <v>56</v>
      </c>
      <c r="B55" s="76">
        <v>43255.14</v>
      </c>
      <c r="C55" s="76">
        <v>44532.43</v>
      </c>
      <c r="D55" s="76">
        <v>45683.79</v>
      </c>
      <c r="E55" s="76">
        <v>45699.39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88">
        <f t="shared" si="12"/>
        <v>179170.75</v>
      </c>
    </row>
    <row r="56" spans="1:14" ht="15" customHeight="1" thickBot="1" x14ac:dyDescent="0.3">
      <c r="A56" s="78" t="s">
        <v>116</v>
      </c>
      <c r="B56" s="77">
        <f>B28+B38+B43+B50+B51+B52+B53+B54+B55+B47+B48+B49</f>
        <v>2846982.2100000004</v>
      </c>
      <c r="C56" s="77">
        <v>3633627.7800000003</v>
      </c>
      <c r="D56" s="77">
        <f t="shared" ref="D56:N56" si="13">D28+D38+D43+D50+D51+D52+D53+D54+D55+D47+D48+D49</f>
        <v>3583705.4</v>
      </c>
      <c r="E56" s="77">
        <f t="shared" si="13"/>
        <v>3552433.2000000007</v>
      </c>
      <c r="F56" s="77">
        <f t="shared" si="13"/>
        <v>0</v>
      </c>
      <c r="G56" s="77">
        <f t="shared" si="13"/>
        <v>0</v>
      </c>
      <c r="H56" s="77">
        <f t="shared" si="13"/>
        <v>0</v>
      </c>
      <c r="I56" s="77">
        <f t="shared" si="13"/>
        <v>0</v>
      </c>
      <c r="J56" s="77">
        <f t="shared" si="13"/>
        <v>0</v>
      </c>
      <c r="K56" s="77">
        <f>K28+K38+K43+K50+K51+K52+K53+K54+K55+K47+K48+K49</f>
        <v>0</v>
      </c>
      <c r="L56" s="77">
        <f>L28+L38+L43+L50+L51+L52+L53+L54+L55+L47+L48+L49</f>
        <v>0</v>
      </c>
      <c r="M56" s="77">
        <f t="shared" si="13"/>
        <v>0</v>
      </c>
      <c r="N56" s="77">
        <f t="shared" si="13"/>
        <v>13616748.59</v>
      </c>
    </row>
    <row r="57" spans="1:14" ht="15" customHeight="1" thickBot="1" x14ac:dyDescent="0.3">
      <c r="A57" s="72" t="s">
        <v>54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4" ht="15" customHeight="1" thickBot="1" x14ac:dyDescent="0.3">
      <c r="A58" s="75" t="s">
        <v>117</v>
      </c>
      <c r="B58" s="76">
        <v>10982</v>
      </c>
      <c r="C58" s="76">
        <v>137781</v>
      </c>
      <c r="D58" s="76">
        <v>59520</v>
      </c>
      <c r="E58" s="76">
        <v>66697.649999999994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89">
        <f>SUM(B58:M58)</f>
        <v>274980.65000000002</v>
      </c>
    </row>
    <row r="59" spans="1:14" ht="15" customHeight="1" thickBot="1" x14ac:dyDescent="0.3">
      <c r="A59" s="75" t="s">
        <v>118</v>
      </c>
      <c r="B59" s="76">
        <v>0</v>
      </c>
      <c r="C59" s="76">
        <v>16000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89">
        <f>SUM(B59:M59)</f>
        <v>16000</v>
      </c>
    </row>
    <row r="60" spans="1:14" ht="15" customHeight="1" thickBot="1" x14ac:dyDescent="0.3">
      <c r="A60" s="75" t="s">
        <v>119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89">
        <f>SUM(B60:M60)</f>
        <v>0</v>
      </c>
    </row>
    <row r="61" spans="1:14" ht="15" customHeight="1" thickBot="1" x14ac:dyDescent="0.3">
      <c r="A61" s="75" t="s">
        <v>120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89">
        <f>SUM(B61:M61)</f>
        <v>0</v>
      </c>
    </row>
    <row r="62" spans="1:14" ht="15" customHeight="1" thickBot="1" x14ac:dyDescent="0.3">
      <c r="A62" s="78" t="s">
        <v>121</v>
      </c>
      <c r="B62" s="81">
        <f t="shared" ref="B62:N62" si="14">SUM(B58:B61)</f>
        <v>10982</v>
      </c>
      <c r="C62" s="81">
        <v>153781</v>
      </c>
      <c r="D62" s="81">
        <f t="shared" si="14"/>
        <v>59520</v>
      </c>
      <c r="E62" s="81">
        <f>SUM(E58:E61)</f>
        <v>66697.649999999994</v>
      </c>
      <c r="F62" s="81">
        <f t="shared" si="14"/>
        <v>0</v>
      </c>
      <c r="G62" s="81">
        <f t="shared" si="14"/>
        <v>0</v>
      </c>
      <c r="H62" s="81">
        <f t="shared" si="14"/>
        <v>0</v>
      </c>
      <c r="I62" s="81">
        <f t="shared" si="14"/>
        <v>0</v>
      </c>
      <c r="J62" s="81">
        <f t="shared" si="14"/>
        <v>0</v>
      </c>
      <c r="K62" s="81">
        <f t="shared" si="14"/>
        <v>0</v>
      </c>
      <c r="L62" s="81">
        <f t="shared" si="14"/>
        <v>0</v>
      </c>
      <c r="M62" s="81">
        <f t="shared" si="14"/>
        <v>0</v>
      </c>
      <c r="N62" s="89">
        <f t="shared" si="14"/>
        <v>290980.65000000002</v>
      </c>
    </row>
    <row r="63" spans="1:14" ht="15" customHeight="1" thickBot="1" x14ac:dyDescent="0.3">
      <c r="A63" s="78" t="s">
        <v>122</v>
      </c>
      <c r="B63" s="81">
        <f t="shared" ref="B63:L63" si="15">B56+B62</f>
        <v>2857964.2100000004</v>
      </c>
      <c r="C63" s="81">
        <v>3787408.7800000003</v>
      </c>
      <c r="D63" s="81">
        <f t="shared" si="15"/>
        <v>3643225.4</v>
      </c>
      <c r="E63" s="81">
        <f t="shared" si="15"/>
        <v>3619130.8500000006</v>
      </c>
      <c r="F63" s="81">
        <f t="shared" si="15"/>
        <v>0</v>
      </c>
      <c r="G63" s="81">
        <f t="shared" si="15"/>
        <v>0</v>
      </c>
      <c r="H63" s="81">
        <f t="shared" si="15"/>
        <v>0</v>
      </c>
      <c r="I63" s="81">
        <f t="shared" si="15"/>
        <v>0</v>
      </c>
      <c r="J63" s="81">
        <f t="shared" si="15"/>
        <v>0</v>
      </c>
      <c r="K63" s="81">
        <f t="shared" si="15"/>
        <v>0</v>
      </c>
      <c r="L63" s="81">
        <f t="shared" si="15"/>
        <v>0</v>
      </c>
      <c r="M63" s="81">
        <f>M56+M62</f>
        <v>0</v>
      </c>
      <c r="N63" s="89">
        <f>N56+N62</f>
        <v>13907729.24</v>
      </c>
    </row>
    <row r="64" spans="1:14" ht="15" customHeight="1" thickBot="1" x14ac:dyDescent="0.3">
      <c r="A64" s="78" t="s">
        <v>123</v>
      </c>
      <c r="B64" s="81">
        <f t="shared" ref="B64:M64" si="16">B26-B63</f>
        <v>573200.13000000035</v>
      </c>
      <c r="C64" s="81">
        <v>-361846.52000000048</v>
      </c>
      <c r="D64" s="81">
        <f t="shared" si="16"/>
        <v>-158384.5</v>
      </c>
      <c r="E64" s="81">
        <f t="shared" si="16"/>
        <v>-191336.16000000061</v>
      </c>
      <c r="F64" s="81">
        <f t="shared" si="16"/>
        <v>0</v>
      </c>
      <c r="G64" s="81">
        <f t="shared" si="16"/>
        <v>0</v>
      </c>
      <c r="H64" s="81">
        <f t="shared" si="16"/>
        <v>0</v>
      </c>
      <c r="I64" s="81">
        <f t="shared" si="16"/>
        <v>0</v>
      </c>
      <c r="J64" s="81">
        <f t="shared" si="16"/>
        <v>0</v>
      </c>
      <c r="K64" s="81">
        <f t="shared" si="16"/>
        <v>0</v>
      </c>
      <c r="L64" s="81">
        <f t="shared" si="16"/>
        <v>0</v>
      </c>
      <c r="M64" s="81">
        <f t="shared" si="16"/>
        <v>0</v>
      </c>
      <c r="N64" s="86">
        <f>N26-N63</f>
        <v>-138367.05000000075</v>
      </c>
    </row>
    <row r="65" spans="1:14" ht="15" customHeight="1" x14ac:dyDescent="0.25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</row>
    <row r="66" spans="1:14" ht="15" customHeight="1" x14ac:dyDescent="0.25">
      <c r="A66" s="90"/>
      <c r="B66" s="92"/>
      <c r="C66" s="92"/>
      <c r="D66" s="92"/>
      <c r="E66" s="92"/>
      <c r="F66" s="92"/>
      <c r="G66" s="92"/>
      <c r="H66" s="68"/>
      <c r="I66" s="68"/>
      <c r="N66" s="92"/>
    </row>
    <row r="67" spans="1:14" ht="15" customHeight="1" thickBot="1" x14ac:dyDescent="0.3">
      <c r="A67" s="93" t="s">
        <v>124</v>
      </c>
      <c r="B67" s="92"/>
      <c r="C67" s="92"/>
      <c r="D67" s="92"/>
      <c r="E67" s="92"/>
      <c r="F67" s="92"/>
      <c r="G67" s="92"/>
      <c r="H67" s="68"/>
      <c r="I67" s="68"/>
      <c r="N67" s="92"/>
    </row>
    <row r="68" spans="1:14" ht="15" customHeight="1" thickBot="1" x14ac:dyDescent="0.3">
      <c r="A68" s="75" t="s">
        <v>125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</row>
    <row r="69" spans="1:14" ht="15" customHeight="1" x14ac:dyDescent="0.25">
      <c r="A69" s="90"/>
      <c r="B69" s="92"/>
      <c r="C69" s="92"/>
      <c r="D69" s="92"/>
      <c r="E69" s="92"/>
      <c r="F69" s="92"/>
      <c r="G69" s="92"/>
      <c r="H69" s="68"/>
      <c r="I69" s="68"/>
      <c r="N69" s="92"/>
    </row>
    <row r="70" spans="1:14" ht="15" customHeight="1" thickBot="1" x14ac:dyDescent="0.3">
      <c r="A70" s="67" t="s">
        <v>126</v>
      </c>
      <c r="B70" s="92"/>
      <c r="C70" s="92"/>
      <c r="D70" s="92"/>
      <c r="E70" s="92"/>
      <c r="F70" s="92"/>
      <c r="G70" s="92"/>
      <c r="H70" s="68"/>
      <c r="I70" s="68"/>
      <c r="N70" s="92"/>
    </row>
    <row r="71" spans="1:14" ht="15" customHeight="1" thickBot="1" x14ac:dyDescent="0.3">
      <c r="A71" s="75" t="s">
        <v>127</v>
      </c>
      <c r="B71" s="76">
        <v>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89">
        <f>D71</f>
        <v>0</v>
      </c>
    </row>
    <row r="72" spans="1:14" ht="15" customHeight="1" thickBot="1" x14ac:dyDescent="0.3">
      <c r="A72" s="75" t="s">
        <v>48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89">
        <f t="shared" ref="N72:N73" si="17">D72</f>
        <v>0</v>
      </c>
    </row>
    <row r="73" spans="1:14" ht="15" customHeight="1" thickBot="1" x14ac:dyDescent="0.3">
      <c r="A73" s="75" t="s">
        <v>49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89">
        <f t="shared" si="17"/>
        <v>0</v>
      </c>
    </row>
    <row r="74" spans="1:14" ht="15" customHeight="1" x14ac:dyDescent="0.25">
      <c r="A74" s="90"/>
      <c r="B74" s="92"/>
      <c r="C74" s="92"/>
      <c r="D74" s="92"/>
      <c r="E74" s="92"/>
      <c r="F74" s="92"/>
      <c r="G74" s="92"/>
      <c r="H74" s="68"/>
      <c r="I74" s="68"/>
      <c r="N74" s="92"/>
    </row>
    <row r="75" spans="1:14" ht="15" customHeight="1" thickBot="1" x14ac:dyDescent="0.3">
      <c r="A75" s="67" t="s">
        <v>128</v>
      </c>
      <c r="B75" s="92"/>
      <c r="C75" s="92"/>
      <c r="D75" s="92"/>
      <c r="E75" s="92"/>
      <c r="F75" s="92"/>
      <c r="G75" s="92"/>
      <c r="H75" s="68"/>
      <c r="I75" s="68"/>
      <c r="N75" s="92"/>
    </row>
    <row r="76" spans="1:14" ht="15" customHeight="1" thickBot="1" x14ac:dyDescent="0.3">
      <c r="A76" s="75" t="s">
        <v>129</v>
      </c>
      <c r="B76" s="76">
        <v>0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89">
        <f>SUM(B76:M76)</f>
        <v>0</v>
      </c>
    </row>
    <row r="77" spans="1:14" ht="15" customHeight="1" thickBot="1" x14ac:dyDescent="0.3">
      <c r="A77" s="75" t="s">
        <v>117</v>
      </c>
      <c r="B77" s="76">
        <v>0</v>
      </c>
      <c r="C77" s="76">
        <v>0</v>
      </c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89">
        <f>SUM(B77:M77)</f>
        <v>0</v>
      </c>
    </row>
    <row r="78" spans="1:14" ht="15" customHeight="1" x14ac:dyDescent="0.25">
      <c r="A78" s="90"/>
      <c r="B78" s="92"/>
      <c r="C78" s="92"/>
      <c r="D78" s="92"/>
      <c r="E78" s="92"/>
      <c r="F78" s="92"/>
      <c r="G78" s="92"/>
      <c r="H78" s="68"/>
      <c r="I78" s="68"/>
      <c r="N78" s="92"/>
    </row>
    <row r="79" spans="1:14" ht="15" customHeight="1" thickBot="1" x14ac:dyDescent="0.3">
      <c r="A79" s="97" t="s">
        <v>130</v>
      </c>
      <c r="B79" s="92"/>
      <c r="C79" s="92"/>
      <c r="D79" s="92"/>
      <c r="E79" s="92"/>
      <c r="F79" s="92"/>
      <c r="G79" s="92"/>
      <c r="H79" s="68"/>
      <c r="I79" s="68"/>
      <c r="N79" s="92"/>
    </row>
    <row r="80" spans="1:14" ht="25.5" customHeight="1" thickBot="1" x14ac:dyDescent="0.3">
      <c r="A80" s="75" t="s">
        <v>131</v>
      </c>
      <c r="B80" s="76">
        <v>0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89"/>
    </row>
    <row r="81" spans="1:14" ht="15" customHeight="1" x14ac:dyDescent="0.25">
      <c r="A81" s="90"/>
      <c r="B81" s="92"/>
      <c r="C81" s="92"/>
      <c r="D81" s="92"/>
      <c r="E81" s="92"/>
      <c r="F81" s="92"/>
      <c r="G81" s="92"/>
      <c r="H81" s="68"/>
      <c r="I81" s="68"/>
      <c r="N81" s="92"/>
    </row>
    <row r="82" spans="1:14" ht="15" customHeight="1" thickBot="1" x14ac:dyDescent="0.3">
      <c r="A82" s="97" t="s">
        <v>132</v>
      </c>
      <c r="B82" s="92"/>
      <c r="C82" s="92"/>
      <c r="D82" s="92"/>
      <c r="E82" s="92"/>
      <c r="F82" s="92"/>
      <c r="G82" s="92"/>
      <c r="H82" s="68"/>
      <c r="I82" s="68"/>
      <c r="N82" s="92"/>
    </row>
    <row r="83" spans="1:14" ht="20.25" customHeight="1" thickBot="1" x14ac:dyDescent="0.3">
      <c r="A83" s="75" t="s">
        <v>125</v>
      </c>
      <c r="B83" s="98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5"/>
    </row>
    <row r="84" spans="1:14" ht="15" customHeight="1" x14ac:dyDescent="0.25">
      <c r="A84" s="90"/>
      <c r="B84" s="92"/>
      <c r="C84" s="92"/>
      <c r="D84" s="92"/>
      <c r="E84" s="92"/>
      <c r="F84" s="92"/>
      <c r="G84" s="92"/>
      <c r="H84" s="68"/>
      <c r="I84" s="68"/>
      <c r="N84" s="92"/>
    </row>
    <row r="85" spans="1:14" ht="15" customHeight="1" thickBot="1" x14ac:dyDescent="0.3">
      <c r="A85" s="110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</row>
    <row r="86" spans="1:14" ht="15" customHeight="1" thickBot="1" x14ac:dyDescent="0.3">
      <c r="A86" s="75"/>
      <c r="B86" s="99" t="s">
        <v>79</v>
      </c>
      <c r="C86" s="112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4"/>
    </row>
    <row r="87" spans="1:14" ht="15" customHeight="1" thickBot="1" x14ac:dyDescent="0.3">
      <c r="A87" s="100"/>
      <c r="B87" s="99" t="s">
        <v>60</v>
      </c>
      <c r="C87" s="104" t="s">
        <v>133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6"/>
    </row>
    <row r="88" spans="1:14" ht="15" customHeight="1" thickBot="1" x14ac:dyDescent="0.3">
      <c r="A88" s="101"/>
      <c r="B88" s="99" t="s">
        <v>61</v>
      </c>
      <c r="C88" s="104" t="s">
        <v>136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6"/>
    </row>
    <row r="89" spans="1:14" ht="15" customHeight="1" thickBot="1" x14ac:dyDescent="0.3">
      <c r="A89" s="101"/>
      <c r="B89" s="99" t="s">
        <v>62</v>
      </c>
      <c r="C89" s="104" t="s">
        <v>137</v>
      </c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6"/>
    </row>
    <row r="90" spans="1:14" ht="15" customHeight="1" thickBot="1" x14ac:dyDescent="0.3">
      <c r="A90" s="101"/>
      <c r="B90" s="99" t="s">
        <v>63</v>
      </c>
      <c r="C90" s="104" t="s">
        <v>138</v>
      </c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6"/>
    </row>
    <row r="91" spans="1:14" ht="15" customHeight="1" thickBot="1" x14ac:dyDescent="0.3">
      <c r="A91" s="101"/>
      <c r="B91" s="99" t="s">
        <v>64</v>
      </c>
      <c r="C91" s="104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6"/>
    </row>
    <row r="92" spans="1:14" ht="15" customHeight="1" thickBot="1" x14ac:dyDescent="0.3">
      <c r="A92" s="101"/>
      <c r="B92" s="99" t="s">
        <v>65</v>
      </c>
      <c r="C92" s="104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6"/>
    </row>
    <row r="93" spans="1:14" ht="15" customHeight="1" thickBot="1" x14ac:dyDescent="0.3">
      <c r="A93" s="101"/>
      <c r="B93" s="99" t="s">
        <v>66</v>
      </c>
      <c r="C93" s="104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6"/>
    </row>
    <row r="94" spans="1:14" ht="15" customHeight="1" thickBot="1" x14ac:dyDescent="0.3">
      <c r="A94" s="101"/>
      <c r="B94" s="99" t="s">
        <v>67</v>
      </c>
      <c r="C94" s="104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6"/>
    </row>
    <row r="95" spans="1:14" ht="15" customHeight="1" thickBot="1" x14ac:dyDescent="0.3">
      <c r="A95" s="101"/>
      <c r="B95" s="99" t="s">
        <v>68</v>
      </c>
      <c r="C95" s="104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6"/>
    </row>
    <row r="96" spans="1:14" ht="15" customHeight="1" thickBot="1" x14ac:dyDescent="0.3">
      <c r="A96" s="101"/>
      <c r="B96" s="99" t="s">
        <v>69</v>
      </c>
      <c r="C96" s="104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6"/>
    </row>
    <row r="97" spans="1:29" s="91" customFormat="1" ht="15" customHeight="1" thickBot="1" x14ac:dyDescent="0.3">
      <c r="A97" s="101"/>
      <c r="B97" s="99" t="s">
        <v>70</v>
      </c>
      <c r="C97" s="104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</row>
    <row r="98" spans="1:29" s="91" customFormat="1" ht="15" customHeight="1" thickBot="1" x14ac:dyDescent="0.3">
      <c r="A98" s="101"/>
      <c r="B98" s="99" t="s">
        <v>71</v>
      </c>
      <c r="C98" s="104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</row>
    <row r="99" spans="1:29" ht="36" customHeight="1" thickBot="1" x14ac:dyDescent="0.3">
      <c r="A99" s="102"/>
      <c r="B99" s="99" t="s">
        <v>134</v>
      </c>
      <c r="C99" s="104" t="s">
        <v>135</v>
      </c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6"/>
    </row>
    <row r="100" spans="1:29" x14ac:dyDescent="0.25">
      <c r="C100" s="68"/>
      <c r="G100" s="68"/>
      <c r="J100" s="68"/>
      <c r="L100" s="68"/>
    </row>
    <row r="102" spans="1:29" x14ac:dyDescent="0.25">
      <c r="B102" s="103"/>
      <c r="C102" s="103"/>
      <c r="M102" s="91"/>
      <c r="N102" s="91"/>
    </row>
    <row r="103" spans="1:29" x14ac:dyDescent="0.25">
      <c r="B103" s="103"/>
      <c r="C103" s="103"/>
    </row>
  </sheetData>
  <autoFilter ref="A6:N73" xr:uid="{00000000-0009-0000-0000-000001000000}"/>
  <mergeCells count="18">
    <mergeCell ref="C87:N87"/>
    <mergeCell ref="A1:N1"/>
    <mergeCell ref="A2:N2"/>
    <mergeCell ref="A3:N3"/>
    <mergeCell ref="A85:N85"/>
    <mergeCell ref="C86:N86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  <mergeCell ref="C96:N96"/>
    <mergeCell ref="C97:N97"/>
    <mergeCell ref="C98:N98"/>
  </mergeCells>
  <pageMargins left="0.511811024" right="0.511811024" top="0.78740157499999996" bottom="0.78740157499999996" header="0.31496062000000002" footer="0.31496062000000002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T91"/>
  <sheetViews>
    <sheetView zoomScale="85" zoomScaleNormal="85" workbookViewId="0">
      <selection activeCell="A26" sqref="A26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5.7109375" style="5" customWidth="1"/>
    <col min="13" max="13" width="15.42578125" style="5" customWidth="1"/>
    <col min="14" max="14" width="17.28515625" style="5" customWidth="1"/>
    <col min="15" max="15" width="7.7109375" style="5"/>
    <col min="16" max="16" width="9.85546875" style="5" bestFit="1" customWidth="1"/>
    <col min="17" max="17" width="12.85546875" style="5" bestFit="1" customWidth="1"/>
    <col min="18" max="19" width="7.7109375" style="5"/>
    <col min="20" max="20" width="9.85546875" style="5" bestFit="1" customWidth="1"/>
    <col min="21" max="16384" width="7.7109375" style="5"/>
  </cols>
  <sheetData>
    <row r="1" spans="1:15" s="1" customFormat="1" x14ac:dyDescent="0.25">
      <c r="A1" s="115" t="s">
        <v>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8"/>
    </row>
    <row r="2" spans="1:15" s="1" customFormat="1" x14ac:dyDescent="0.25">
      <c r="A2" s="115" t="s">
        <v>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8"/>
    </row>
    <row r="3" spans="1:15" s="1" customFormat="1" x14ac:dyDescent="0.25">
      <c r="A3" s="115" t="s">
        <v>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8"/>
    </row>
    <row r="4" spans="1:15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5" s="1" customFormat="1" x14ac:dyDescent="0.25">
      <c r="A5" s="3"/>
      <c r="D5" s="21" t="s">
        <v>4</v>
      </c>
      <c r="E5" s="22" t="s">
        <v>83</v>
      </c>
      <c r="F5" s="22"/>
      <c r="G5" s="22"/>
      <c r="H5" s="22"/>
      <c r="I5" s="4"/>
      <c r="J5" s="4"/>
      <c r="K5" s="4"/>
      <c r="L5" s="4"/>
      <c r="M5" s="4"/>
      <c r="N5" s="18"/>
      <c r="O5" s="18"/>
    </row>
    <row r="6" spans="1:15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5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5" ht="18" x14ac:dyDescent="0.25">
      <c r="A8" s="116" t="s">
        <v>84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5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5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5" s="10" customFormat="1" ht="15.75" x14ac:dyDescent="0.25">
      <c r="A11" s="25" t="s">
        <v>18</v>
      </c>
      <c r="B11" s="26">
        <v>2970467.4100000006</v>
      </c>
      <c r="C11" s="26">
        <f t="shared" ref="C11" si="0">B59</f>
        <v>2944369.95</v>
      </c>
      <c r="D11" s="26">
        <f t="shared" ref="D11:M11" si="1">C59</f>
        <v>2910168.9900000012</v>
      </c>
      <c r="E11" s="26">
        <f t="shared" si="1"/>
        <v>2984131.3900000015</v>
      </c>
      <c r="F11" s="26">
        <f t="shared" si="1"/>
        <v>3172531.4500000016</v>
      </c>
      <c r="G11" s="26">
        <f t="shared" si="1"/>
        <v>3172531.4500000016</v>
      </c>
      <c r="H11" s="26">
        <f t="shared" si="1"/>
        <v>3172531.4500000016</v>
      </c>
      <c r="I11" s="26">
        <f t="shared" si="1"/>
        <v>3172531.4500000016</v>
      </c>
      <c r="J11" s="26">
        <f t="shared" si="1"/>
        <v>3172531.4500000016</v>
      </c>
      <c r="K11" s="26">
        <f t="shared" si="1"/>
        <v>3172531.4500000016</v>
      </c>
      <c r="L11" s="26">
        <f t="shared" si="1"/>
        <v>3172531.4500000016</v>
      </c>
      <c r="M11" s="26">
        <f t="shared" si="1"/>
        <v>3172531.4500000016</v>
      </c>
      <c r="N11" s="27">
        <f>B11</f>
        <v>2970467.4100000006</v>
      </c>
    </row>
    <row r="12" spans="1:15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5" x14ac:dyDescent="0.25">
      <c r="A14" s="32" t="s">
        <v>20</v>
      </c>
      <c r="B14" s="33">
        <v>3386352</v>
      </c>
      <c r="C14" s="33">
        <v>3386352</v>
      </c>
      <c r="D14" s="33">
        <v>3386352</v>
      </c>
      <c r="E14" s="33">
        <v>3386352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21" si="2">SUM(B14:M14)</f>
        <v>13545408</v>
      </c>
    </row>
    <row r="15" spans="1:15" x14ac:dyDescent="0.25">
      <c r="A15" s="32" t="s">
        <v>91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5">
        <f t="shared" si="2"/>
        <v>0</v>
      </c>
    </row>
    <row r="16" spans="1:15" x14ac:dyDescent="0.25">
      <c r="A16" s="32" t="s">
        <v>92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5">
        <f t="shared" si="2"/>
        <v>0</v>
      </c>
    </row>
    <row r="17" spans="1:20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5">
        <f t="shared" si="2"/>
        <v>0</v>
      </c>
    </row>
    <row r="18" spans="1:20" x14ac:dyDescent="0.25">
      <c r="A18" s="32" t="s">
        <v>22</v>
      </c>
      <c r="B18" s="33">
        <v>34287.56</v>
      </c>
      <c r="C18" s="33">
        <v>36496.720000000001</v>
      </c>
      <c r="D18" s="33">
        <v>34833.19</v>
      </c>
      <c r="E18" s="33">
        <v>38715.67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f t="shared" si="2"/>
        <v>144333.14000000001</v>
      </c>
    </row>
    <row r="19" spans="1:20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2"/>
        <v>0</v>
      </c>
    </row>
    <row r="20" spans="1:20" x14ac:dyDescent="0.2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2"/>
        <v>0</v>
      </c>
      <c r="Q20" s="2"/>
    </row>
    <row r="21" spans="1:20" x14ac:dyDescent="0.2">
      <c r="A21" s="32" t="s">
        <v>25</v>
      </c>
      <c r="B21" s="36">
        <v>173904.36</v>
      </c>
      <c r="C21" s="36">
        <v>550.96</v>
      </c>
      <c r="D21" s="36">
        <v>1408.51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5">
        <f t="shared" si="2"/>
        <v>175863.83</v>
      </c>
      <c r="Q21" s="2"/>
      <c r="R21" s="61"/>
      <c r="S21" s="62"/>
      <c r="T21" s="2"/>
    </row>
    <row r="22" spans="1:20" s="10" customFormat="1" ht="15.75" x14ac:dyDescent="0.2">
      <c r="A22" s="38" t="s">
        <v>26</v>
      </c>
      <c r="B22" s="39">
        <f t="shared" ref="B22:N22" si="3">SUM(B14:B21)</f>
        <v>3594543.92</v>
      </c>
      <c r="C22" s="39">
        <f t="shared" si="3"/>
        <v>3423399.68</v>
      </c>
      <c r="D22" s="39">
        <f t="shared" si="3"/>
        <v>3422593.6999999997</v>
      </c>
      <c r="E22" s="39">
        <f t="shared" ref="E22" si="4">SUM(E14:E21)</f>
        <v>3425067.67</v>
      </c>
      <c r="F22" s="39">
        <f t="shared" si="3"/>
        <v>0</v>
      </c>
      <c r="G22" s="39">
        <f t="shared" si="3"/>
        <v>0</v>
      </c>
      <c r="H22" s="39">
        <f t="shared" si="3"/>
        <v>0</v>
      </c>
      <c r="I22" s="39">
        <f t="shared" si="3"/>
        <v>0</v>
      </c>
      <c r="J22" s="39">
        <f t="shared" si="3"/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  <c r="N22" s="40">
        <f t="shared" si="3"/>
        <v>13865604.970000001</v>
      </c>
      <c r="R22" s="61"/>
      <c r="S22" s="62"/>
      <c r="T22" s="63"/>
    </row>
    <row r="23" spans="1:20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20" x14ac:dyDescent="0.2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T24" s="2"/>
    </row>
    <row r="25" spans="1:20" ht="15.75" x14ac:dyDescent="0.25">
      <c r="A25" s="44" t="s">
        <v>28</v>
      </c>
      <c r="B25" s="45">
        <f t="shared" ref="B25:M25" si="5">SUM(B26:B33)</f>
        <v>2289085.7000000002</v>
      </c>
      <c r="C25" s="45">
        <f t="shared" si="5"/>
        <v>2014801.18</v>
      </c>
      <c r="D25" s="45">
        <f t="shared" si="5"/>
        <v>2046328.33</v>
      </c>
      <c r="E25" s="45">
        <f t="shared" ref="E25" si="6">SUM(E26:E33)</f>
        <v>1986631.0199999998</v>
      </c>
      <c r="F25" s="45">
        <f t="shared" si="5"/>
        <v>0</v>
      </c>
      <c r="G25" s="45">
        <f t="shared" si="5"/>
        <v>0</v>
      </c>
      <c r="H25" s="45">
        <f t="shared" si="5"/>
        <v>0</v>
      </c>
      <c r="I25" s="45">
        <f t="shared" si="5"/>
        <v>0</v>
      </c>
      <c r="J25" s="45">
        <f t="shared" si="5"/>
        <v>0</v>
      </c>
      <c r="K25" s="45">
        <f t="shared" si="5"/>
        <v>0</v>
      </c>
      <c r="L25" s="45">
        <f t="shared" si="5"/>
        <v>0</v>
      </c>
      <c r="M25" s="45">
        <f t="shared" si="5"/>
        <v>0</v>
      </c>
      <c r="N25" s="46">
        <f t="shared" ref="N25:N33" si="7">SUM(B25:M25)</f>
        <v>8336846.2299999995</v>
      </c>
    </row>
    <row r="26" spans="1:20" ht="15.75" x14ac:dyDescent="0.2">
      <c r="A26" s="32" t="s">
        <v>29</v>
      </c>
      <c r="B26" s="36">
        <v>1164941.3</v>
      </c>
      <c r="C26" s="37">
        <v>1123732.8400000001</v>
      </c>
      <c r="D26" s="37">
        <v>1271172.6000000001</v>
      </c>
      <c r="E26" s="37">
        <v>1183630.21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6">
        <f t="shared" si="7"/>
        <v>4743476.95</v>
      </c>
    </row>
    <row r="27" spans="1:20" ht="15.75" x14ac:dyDescent="0.2">
      <c r="A27" s="32" t="s">
        <v>30</v>
      </c>
      <c r="B27" s="36">
        <v>209619.55</v>
      </c>
      <c r="C27" s="37">
        <v>214764.94</v>
      </c>
      <c r="D27" s="37">
        <v>220801.07</v>
      </c>
      <c r="E27" s="37">
        <v>213163.85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6">
        <f t="shared" si="7"/>
        <v>858349.41</v>
      </c>
    </row>
    <row r="28" spans="1:20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7"/>
        <v>0</v>
      </c>
    </row>
    <row r="29" spans="1:20" ht="15.75" x14ac:dyDescent="0.2">
      <c r="A29" s="32" t="s">
        <v>32</v>
      </c>
      <c r="B29" s="36">
        <v>699705.95</v>
      </c>
      <c r="C29" s="37">
        <v>502434.85</v>
      </c>
      <c r="D29" s="37">
        <v>396457.91</v>
      </c>
      <c r="E29" s="37">
        <v>459566.66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46">
        <f t="shared" si="7"/>
        <v>2058165.3699999996</v>
      </c>
    </row>
    <row r="30" spans="1:20" ht="15.75" x14ac:dyDescent="0.2">
      <c r="A30" s="32" t="s">
        <v>33</v>
      </c>
      <c r="B30" s="36">
        <v>6015.67</v>
      </c>
      <c r="C30" s="37">
        <v>62740.02</v>
      </c>
      <c r="D30" s="37">
        <v>33088.03</v>
      </c>
      <c r="E30" s="37">
        <v>13212.46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46">
        <f t="shared" si="7"/>
        <v>115056.18</v>
      </c>
    </row>
    <row r="31" spans="1:20" ht="15.75" x14ac:dyDescent="0.2">
      <c r="A31" s="32" t="s">
        <v>34</v>
      </c>
      <c r="B31" s="36">
        <v>1389.11</v>
      </c>
      <c r="C31" s="37">
        <v>9091.52</v>
      </c>
      <c r="D31" s="37">
        <v>12323.79</v>
      </c>
      <c r="E31" s="37">
        <v>18664.939999999999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46">
        <f t="shared" si="7"/>
        <v>41469.360000000001</v>
      </c>
    </row>
    <row r="32" spans="1:20" ht="15.75" x14ac:dyDescent="0.2">
      <c r="A32" s="32" t="s">
        <v>35</v>
      </c>
      <c r="B32" s="36">
        <v>207131.06</v>
      </c>
      <c r="C32" s="37">
        <v>101753.95</v>
      </c>
      <c r="D32" s="37">
        <v>112201.87</v>
      </c>
      <c r="E32" s="37">
        <v>96502.02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46">
        <f t="shared" si="7"/>
        <v>517588.9</v>
      </c>
    </row>
    <row r="33" spans="1:14" ht="15.75" x14ac:dyDescent="0.2">
      <c r="A33" s="32" t="s">
        <v>36</v>
      </c>
      <c r="B33" s="37">
        <v>283.06</v>
      </c>
      <c r="C33" s="37">
        <v>283.06</v>
      </c>
      <c r="D33" s="37">
        <v>283.06</v>
      </c>
      <c r="E33" s="37">
        <v>1890.88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46">
        <f t="shared" si="7"/>
        <v>2740.0600000000004</v>
      </c>
    </row>
    <row r="34" spans="1:14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</row>
    <row r="35" spans="1:14" ht="15.75" x14ac:dyDescent="0.25">
      <c r="A35" s="44" t="s">
        <v>37</v>
      </c>
      <c r="B35" s="45">
        <f t="shared" ref="B35:M35" si="8">SUM(B37:B39)</f>
        <v>618919.93999999994</v>
      </c>
      <c r="C35" s="45">
        <f t="shared" si="8"/>
        <v>672055.79</v>
      </c>
      <c r="D35" s="45">
        <f t="shared" si="8"/>
        <v>519357.59</v>
      </c>
      <c r="E35" s="45">
        <f t="shared" ref="E35" si="9">SUM(E37:E39)</f>
        <v>494438.92</v>
      </c>
      <c r="F35" s="45">
        <f t="shared" si="8"/>
        <v>0</v>
      </c>
      <c r="G35" s="45">
        <f t="shared" si="8"/>
        <v>0</v>
      </c>
      <c r="H35" s="45">
        <f t="shared" si="8"/>
        <v>0</v>
      </c>
      <c r="I35" s="45">
        <f t="shared" si="8"/>
        <v>0</v>
      </c>
      <c r="J35" s="45">
        <f t="shared" si="8"/>
        <v>0</v>
      </c>
      <c r="K35" s="45">
        <f t="shared" si="8"/>
        <v>0</v>
      </c>
      <c r="L35" s="45">
        <f t="shared" si="8"/>
        <v>0</v>
      </c>
      <c r="M35" s="45">
        <f t="shared" si="8"/>
        <v>0</v>
      </c>
      <c r="N35" s="46">
        <f t="shared" ref="N35:N54" si="10">SUM(B35:M35)</f>
        <v>2304772.2400000002</v>
      </c>
    </row>
    <row r="36" spans="1:14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10"/>
        <v>0</v>
      </c>
    </row>
    <row r="37" spans="1:14" ht="15.75" x14ac:dyDescent="0.2">
      <c r="A37" s="32" t="s">
        <v>39</v>
      </c>
      <c r="B37" s="36">
        <v>617919.93999999994</v>
      </c>
      <c r="C37" s="34">
        <v>672055.79</v>
      </c>
      <c r="D37" s="37">
        <v>519357.59</v>
      </c>
      <c r="E37" s="37">
        <v>493467.91</v>
      </c>
      <c r="F37" s="34">
        <v>0</v>
      </c>
      <c r="G37" s="34">
        <v>0</v>
      </c>
      <c r="H37" s="37">
        <v>0</v>
      </c>
      <c r="I37" s="34">
        <v>0</v>
      </c>
      <c r="J37" s="34">
        <v>0</v>
      </c>
      <c r="K37" s="34">
        <v>0</v>
      </c>
      <c r="L37" s="37">
        <v>0</v>
      </c>
      <c r="M37" s="34">
        <v>0</v>
      </c>
      <c r="N37" s="46">
        <f t="shared" si="10"/>
        <v>2302801.23</v>
      </c>
    </row>
    <row r="38" spans="1:14" ht="15.75" x14ac:dyDescent="0.2">
      <c r="A38" s="32" t="s">
        <v>40</v>
      </c>
      <c r="B38" s="36">
        <v>1000</v>
      </c>
      <c r="C38" s="34">
        <v>0</v>
      </c>
      <c r="D38" s="37">
        <v>0</v>
      </c>
      <c r="E38" s="37">
        <v>971.01</v>
      </c>
      <c r="F38" s="34">
        <v>0</v>
      </c>
      <c r="G38" s="34">
        <v>0</v>
      </c>
      <c r="H38" s="37">
        <v>0</v>
      </c>
      <c r="I38" s="34">
        <v>0</v>
      </c>
      <c r="J38" s="34">
        <v>0</v>
      </c>
      <c r="K38" s="34">
        <v>0</v>
      </c>
      <c r="L38" s="37">
        <v>0</v>
      </c>
      <c r="M38" s="34">
        <v>0</v>
      </c>
      <c r="N38" s="46">
        <f t="shared" si="10"/>
        <v>1971.01</v>
      </c>
    </row>
    <row r="39" spans="1:14" ht="15.75" x14ac:dyDescent="0.2">
      <c r="A39" s="32" t="s">
        <v>41</v>
      </c>
      <c r="B39" s="36">
        <v>0</v>
      </c>
      <c r="C39" s="34">
        <v>0</v>
      </c>
      <c r="D39" s="37">
        <v>0</v>
      </c>
      <c r="E39" s="37">
        <v>0</v>
      </c>
      <c r="F39" s="34">
        <v>0</v>
      </c>
      <c r="G39" s="34">
        <v>0</v>
      </c>
      <c r="H39" s="37">
        <v>0</v>
      </c>
      <c r="I39" s="34">
        <v>0</v>
      </c>
      <c r="J39" s="34">
        <v>0</v>
      </c>
      <c r="K39" s="34">
        <v>0</v>
      </c>
      <c r="L39" s="37">
        <v>0</v>
      </c>
      <c r="M39" s="34">
        <v>0</v>
      </c>
      <c r="N39" s="46">
        <f t="shared" si="10"/>
        <v>0</v>
      </c>
    </row>
    <row r="40" spans="1:14" ht="15.75" x14ac:dyDescent="0.25">
      <c r="A40" s="44" t="s">
        <v>42</v>
      </c>
      <c r="B40" s="45">
        <f t="shared" ref="B40:M40" si="11">SUM(B41:B43)</f>
        <v>450587.36</v>
      </c>
      <c r="C40" s="45">
        <f t="shared" si="11"/>
        <v>322847.53999999998</v>
      </c>
      <c r="D40" s="45">
        <f t="shared" si="11"/>
        <v>640737.86</v>
      </c>
      <c r="E40" s="45">
        <f t="shared" ref="E40" si="12">SUM(E41:E43)</f>
        <v>573310.97</v>
      </c>
      <c r="F40" s="45">
        <f t="shared" si="11"/>
        <v>0</v>
      </c>
      <c r="G40" s="45">
        <f t="shared" si="11"/>
        <v>0</v>
      </c>
      <c r="H40" s="45">
        <f t="shared" si="11"/>
        <v>0</v>
      </c>
      <c r="I40" s="45">
        <f t="shared" si="11"/>
        <v>0</v>
      </c>
      <c r="J40" s="45">
        <f t="shared" si="11"/>
        <v>0</v>
      </c>
      <c r="K40" s="45">
        <f t="shared" si="11"/>
        <v>0</v>
      </c>
      <c r="L40" s="45">
        <f t="shared" si="11"/>
        <v>0</v>
      </c>
      <c r="M40" s="45">
        <f t="shared" si="11"/>
        <v>0</v>
      </c>
      <c r="N40" s="46">
        <f t="shared" si="10"/>
        <v>1987483.7299999997</v>
      </c>
    </row>
    <row r="41" spans="1:14" ht="15.75" x14ac:dyDescent="0.2">
      <c r="A41" s="32" t="s">
        <v>43</v>
      </c>
      <c r="B41" s="36">
        <v>77768.820000000007</v>
      </c>
      <c r="C41" s="37">
        <v>28503.8</v>
      </c>
      <c r="D41" s="37">
        <v>46474.83</v>
      </c>
      <c r="E41" s="37">
        <v>92157.61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46">
        <f t="shared" si="10"/>
        <v>244905.06</v>
      </c>
    </row>
    <row r="42" spans="1:14" ht="15.75" x14ac:dyDescent="0.2">
      <c r="A42" s="32" t="s">
        <v>44</v>
      </c>
      <c r="B42" s="36">
        <v>111328.14</v>
      </c>
      <c r="C42" s="37">
        <v>199524.07</v>
      </c>
      <c r="D42" s="37">
        <v>234782.42</v>
      </c>
      <c r="E42" s="37">
        <v>183585.92000000001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46">
        <f t="shared" si="10"/>
        <v>729220.55</v>
      </c>
    </row>
    <row r="43" spans="1:14" ht="15.75" x14ac:dyDescent="0.2">
      <c r="A43" s="32" t="s">
        <v>45</v>
      </c>
      <c r="B43" s="36">
        <v>261490.4</v>
      </c>
      <c r="C43" s="37">
        <v>94819.67</v>
      </c>
      <c r="D43" s="37">
        <v>359480.61</v>
      </c>
      <c r="E43" s="37">
        <v>297567.44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46">
        <f t="shared" si="10"/>
        <v>1013358.1199999999</v>
      </c>
    </row>
    <row r="44" spans="1:14" ht="15.75" x14ac:dyDescent="0.25">
      <c r="A44" s="44" t="s">
        <v>46</v>
      </c>
      <c r="B44" s="45">
        <f t="shared" ref="B44:M44" si="13">SUM(B45:B47)</f>
        <v>0</v>
      </c>
      <c r="C44" s="45">
        <f t="shared" si="13"/>
        <v>0</v>
      </c>
      <c r="D44" s="45">
        <f t="shared" si="13"/>
        <v>0</v>
      </c>
      <c r="E44" s="45">
        <f t="shared" ref="E44" si="14">SUM(E45:E47)</f>
        <v>0</v>
      </c>
      <c r="F44" s="45">
        <f t="shared" si="13"/>
        <v>0</v>
      </c>
      <c r="G44" s="45">
        <f t="shared" si="13"/>
        <v>0</v>
      </c>
      <c r="H44" s="45">
        <f t="shared" si="13"/>
        <v>0</v>
      </c>
      <c r="I44" s="45">
        <f t="shared" si="13"/>
        <v>0</v>
      </c>
      <c r="J44" s="45">
        <f t="shared" si="13"/>
        <v>0</v>
      </c>
      <c r="K44" s="45">
        <f t="shared" si="13"/>
        <v>0</v>
      </c>
      <c r="L44" s="45">
        <f t="shared" si="13"/>
        <v>0</v>
      </c>
      <c r="M44" s="45">
        <f t="shared" si="13"/>
        <v>0</v>
      </c>
      <c r="N44" s="46">
        <f t="shared" si="10"/>
        <v>0</v>
      </c>
    </row>
    <row r="45" spans="1:14" ht="15.75" x14ac:dyDescent="0.2">
      <c r="A45" s="32" t="s">
        <v>47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46">
        <f t="shared" si="10"/>
        <v>0</v>
      </c>
    </row>
    <row r="46" spans="1:14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10"/>
        <v>0</v>
      </c>
    </row>
    <row r="47" spans="1:14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10"/>
        <v>0</v>
      </c>
    </row>
    <row r="48" spans="1:14" ht="15.75" x14ac:dyDescent="0.2">
      <c r="A48" s="32" t="s">
        <v>50</v>
      </c>
      <c r="B48" s="36">
        <v>95652.57</v>
      </c>
      <c r="C48" s="37">
        <v>107983.35</v>
      </c>
      <c r="D48" s="37">
        <v>68143.23</v>
      </c>
      <c r="E48" s="37">
        <v>106840.23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f t="shared" si="10"/>
        <v>378619.38</v>
      </c>
    </row>
    <row r="49" spans="1:14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10"/>
        <v>0</v>
      </c>
    </row>
    <row r="50" spans="1:14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10"/>
        <v>0</v>
      </c>
    </row>
    <row r="51" spans="1:14" ht="15.75" x14ac:dyDescent="0.2">
      <c r="A51" s="32" t="s">
        <v>53</v>
      </c>
      <c r="B51" s="36">
        <v>6395.81</v>
      </c>
      <c r="C51" s="37">
        <v>10149.780000000001</v>
      </c>
      <c r="D51" s="37">
        <v>6544.29</v>
      </c>
      <c r="E51" s="37">
        <v>8748.82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f t="shared" si="10"/>
        <v>31838.7</v>
      </c>
    </row>
    <row r="52" spans="1:14" ht="15.75" x14ac:dyDescent="0.2">
      <c r="A52" s="32" t="s">
        <v>54</v>
      </c>
      <c r="B52" s="36">
        <v>0</v>
      </c>
      <c r="C52" s="37">
        <v>156763</v>
      </c>
      <c r="D52" s="37">
        <v>67520</v>
      </c>
      <c r="E52" s="37">
        <v>66697.649999999994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6">
        <f t="shared" si="10"/>
        <v>290980.65000000002</v>
      </c>
    </row>
    <row r="53" spans="1:14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10"/>
        <v>0</v>
      </c>
    </row>
    <row r="54" spans="1:14" ht="15.75" x14ac:dyDescent="0.2">
      <c r="A54" s="32" t="s">
        <v>56</v>
      </c>
      <c r="B54" s="36">
        <v>160000</v>
      </c>
      <c r="C54" s="37">
        <v>173000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10"/>
        <v>333000</v>
      </c>
    </row>
    <row r="55" spans="1:14" s="10" customFormat="1" ht="15.75" x14ac:dyDescent="0.25">
      <c r="A55" s="38" t="s">
        <v>0</v>
      </c>
      <c r="B55" s="39">
        <f t="shared" ref="B55:N55" si="15">B25+B44+B35+B40+B48+B49+B50+B51+B52+B53+B54</f>
        <v>3620641.38</v>
      </c>
      <c r="C55" s="39">
        <f t="shared" si="15"/>
        <v>3457600.6399999997</v>
      </c>
      <c r="D55" s="39">
        <f t="shared" si="15"/>
        <v>3348631.3</v>
      </c>
      <c r="E55" s="39">
        <f t="shared" si="15"/>
        <v>3236667.61</v>
      </c>
      <c r="F55" s="39">
        <f t="shared" si="15"/>
        <v>0</v>
      </c>
      <c r="G55" s="39">
        <f t="shared" si="15"/>
        <v>0</v>
      </c>
      <c r="H55" s="39">
        <f t="shared" si="15"/>
        <v>0</v>
      </c>
      <c r="I55" s="39">
        <f t="shared" si="15"/>
        <v>0</v>
      </c>
      <c r="J55" s="39">
        <f t="shared" si="15"/>
        <v>0</v>
      </c>
      <c r="K55" s="39">
        <f t="shared" si="15"/>
        <v>0</v>
      </c>
      <c r="L55" s="39">
        <f t="shared" si="15"/>
        <v>0</v>
      </c>
      <c r="M55" s="39">
        <f t="shared" si="15"/>
        <v>0</v>
      </c>
      <c r="N55" s="39">
        <f t="shared" si="15"/>
        <v>13663540.93</v>
      </c>
    </row>
    <row r="56" spans="1:14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s="10" customFormat="1" ht="15.75" x14ac:dyDescent="0.25">
      <c r="A57" s="38" t="s">
        <v>57</v>
      </c>
      <c r="B57" s="47">
        <f t="shared" ref="B57:N57" si="16">B22-B55</f>
        <v>-26097.459999999963</v>
      </c>
      <c r="C57" s="39">
        <f t="shared" si="16"/>
        <v>-34200.959999999497</v>
      </c>
      <c r="D57" s="39">
        <f t="shared" si="16"/>
        <v>73962.399999999907</v>
      </c>
      <c r="E57" s="39">
        <f t="shared" si="16"/>
        <v>188400.06000000006</v>
      </c>
      <c r="F57" s="39">
        <f t="shared" si="16"/>
        <v>0</v>
      </c>
      <c r="G57" s="39">
        <f t="shared" si="16"/>
        <v>0</v>
      </c>
      <c r="H57" s="39">
        <f t="shared" si="16"/>
        <v>0</v>
      </c>
      <c r="I57" s="39">
        <f t="shared" si="16"/>
        <v>0</v>
      </c>
      <c r="J57" s="39">
        <f t="shared" si="16"/>
        <v>0</v>
      </c>
      <c r="K57" s="39">
        <f t="shared" si="16"/>
        <v>0</v>
      </c>
      <c r="L57" s="39">
        <f t="shared" si="16"/>
        <v>0</v>
      </c>
      <c r="M57" s="39">
        <f t="shared" si="16"/>
        <v>0</v>
      </c>
      <c r="N57" s="39">
        <f t="shared" si="16"/>
        <v>202064.04000000097</v>
      </c>
    </row>
    <row r="58" spans="1:14" x14ac:dyDescent="0.25">
      <c r="A58" s="2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s="11" customFormat="1" ht="15.75" x14ac:dyDescent="0.25">
      <c r="A59" s="38" t="s">
        <v>58</v>
      </c>
      <c r="B59" s="47">
        <f t="shared" ref="B59:N59" si="17">B11+B22-B55</f>
        <v>2944369.95</v>
      </c>
      <c r="C59" s="39">
        <f t="shared" si="17"/>
        <v>2910168.9900000012</v>
      </c>
      <c r="D59" s="39">
        <f t="shared" si="17"/>
        <v>2984131.3900000015</v>
      </c>
      <c r="E59" s="39">
        <f t="shared" si="17"/>
        <v>3172531.4500000016</v>
      </c>
      <c r="F59" s="39">
        <f t="shared" si="17"/>
        <v>3172531.4500000016</v>
      </c>
      <c r="G59" s="39">
        <f t="shared" si="17"/>
        <v>3172531.4500000016</v>
      </c>
      <c r="H59" s="39">
        <f t="shared" si="17"/>
        <v>3172531.4500000016</v>
      </c>
      <c r="I59" s="39">
        <f t="shared" si="17"/>
        <v>3172531.4500000016</v>
      </c>
      <c r="J59" s="39">
        <f t="shared" si="17"/>
        <v>3172531.4500000016</v>
      </c>
      <c r="K59" s="39">
        <f t="shared" si="17"/>
        <v>3172531.4500000016</v>
      </c>
      <c r="L59" s="39">
        <f t="shared" si="17"/>
        <v>3172531.4500000016</v>
      </c>
      <c r="M59" s="39">
        <f t="shared" si="17"/>
        <v>3172531.4500000016</v>
      </c>
      <c r="N59" s="39">
        <f t="shared" si="17"/>
        <v>3172531.450000003</v>
      </c>
    </row>
    <row r="61" spans="1:14" ht="12.75" x14ac:dyDescent="0.2">
      <c r="A61" s="5"/>
      <c r="B61" s="12"/>
      <c r="C61" s="12"/>
      <c r="D61" s="12"/>
      <c r="E61" s="2"/>
      <c r="K61" s="13"/>
      <c r="M61" s="12"/>
    </row>
    <row r="62" spans="1:14" x14ac:dyDescent="0.25">
      <c r="M62" s="12"/>
    </row>
    <row r="63" spans="1:14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4" ht="13.5" customHeight="1" x14ac:dyDescent="0.25">
      <c r="A64" s="50" t="s">
        <v>72</v>
      </c>
      <c r="B64" s="51">
        <v>7249.1099999999797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6" ht="13.5" customHeight="1" x14ac:dyDescent="0.25">
      <c r="A65" s="50" t="s">
        <v>73</v>
      </c>
      <c r="B65" s="51">
        <v>2937120.8400000003</v>
      </c>
      <c r="C65" s="51">
        <v>2910168.99</v>
      </c>
      <c r="D65" s="51">
        <v>2984131.39</v>
      </c>
      <c r="E65" s="51">
        <v>3172531.45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</row>
    <row r="66" spans="1:16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6" ht="13.5" customHeight="1" x14ac:dyDescent="0.25">
      <c r="A67" s="48" t="s">
        <v>75</v>
      </c>
      <c r="B67" s="53">
        <f t="shared" ref="B67:M67" si="18">SUM(B64:B66)</f>
        <v>2944369.95</v>
      </c>
      <c r="C67" s="53">
        <f t="shared" si="18"/>
        <v>2910168.99</v>
      </c>
      <c r="D67" s="53">
        <f t="shared" si="18"/>
        <v>2984131.39</v>
      </c>
      <c r="E67" s="53">
        <f t="shared" si="18"/>
        <v>3172531.45</v>
      </c>
      <c r="F67" s="53">
        <f t="shared" si="18"/>
        <v>0</v>
      </c>
      <c r="G67" s="53">
        <f t="shared" si="18"/>
        <v>0</v>
      </c>
      <c r="H67" s="53">
        <f t="shared" si="18"/>
        <v>0</v>
      </c>
      <c r="I67" s="53">
        <f t="shared" si="18"/>
        <v>0</v>
      </c>
      <c r="J67" s="53">
        <f t="shared" si="18"/>
        <v>0</v>
      </c>
      <c r="K67" s="53">
        <f t="shared" si="18"/>
        <v>0</v>
      </c>
      <c r="L67" s="53">
        <f t="shared" si="18"/>
        <v>0</v>
      </c>
      <c r="M67" s="53">
        <f t="shared" si="18"/>
        <v>0</v>
      </c>
    </row>
    <row r="68" spans="1:16" ht="13.5" customHeight="1" x14ac:dyDescent="0.25">
      <c r="N68" s="12"/>
    </row>
    <row r="69" spans="1:16" ht="13.5" customHeight="1" x14ac:dyDescent="0.25">
      <c r="A69" s="48" t="s">
        <v>76</v>
      </c>
    </row>
    <row r="70" spans="1:16" ht="13.5" customHeight="1" x14ac:dyDescent="0.25">
      <c r="A70" s="50" t="s">
        <v>54</v>
      </c>
      <c r="B70" s="51">
        <v>347539.9</v>
      </c>
      <c r="C70" s="51">
        <v>193136.67</v>
      </c>
      <c r="D70" s="51">
        <v>126766.54000000001</v>
      </c>
      <c r="E70" s="51">
        <v>61051.58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6" ht="13.5" customHeight="1" x14ac:dyDescent="0.25">
      <c r="A71" s="50" t="s">
        <v>77</v>
      </c>
      <c r="B71" s="51">
        <v>2596830.0499999998</v>
      </c>
      <c r="C71" s="51">
        <v>2717032.3200000003</v>
      </c>
      <c r="D71" s="51">
        <v>2857364.85</v>
      </c>
      <c r="E71" s="51">
        <v>3111479.87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</row>
    <row r="72" spans="1:16" ht="13.5" customHeight="1" x14ac:dyDescent="0.25">
      <c r="A72" s="48" t="s">
        <v>75</v>
      </c>
      <c r="B72" s="53">
        <f t="shared" ref="B72:M72" si="19">SUM(B70:B71)</f>
        <v>2944369.9499999997</v>
      </c>
      <c r="C72" s="53">
        <f t="shared" si="19"/>
        <v>2910168.99</v>
      </c>
      <c r="D72" s="53">
        <f t="shared" si="19"/>
        <v>2984131.39</v>
      </c>
      <c r="E72" s="53">
        <f t="shared" si="19"/>
        <v>3172531.45</v>
      </c>
      <c r="F72" s="53">
        <f t="shared" si="19"/>
        <v>0</v>
      </c>
      <c r="G72" s="53">
        <f t="shared" si="19"/>
        <v>0</v>
      </c>
      <c r="H72" s="53">
        <f t="shared" si="19"/>
        <v>0</v>
      </c>
      <c r="I72" s="53">
        <f t="shared" si="19"/>
        <v>0</v>
      </c>
      <c r="J72" s="53">
        <f t="shared" si="19"/>
        <v>0</v>
      </c>
      <c r="K72" s="53">
        <f t="shared" si="19"/>
        <v>0</v>
      </c>
      <c r="L72" s="53">
        <f t="shared" si="19"/>
        <v>0</v>
      </c>
      <c r="M72" s="53">
        <f t="shared" si="19"/>
        <v>0</v>
      </c>
    </row>
    <row r="73" spans="1:16" ht="13.5" customHeight="1" x14ac:dyDescent="0.25">
      <c r="B73" s="12"/>
      <c r="C73" s="12"/>
      <c r="F73" s="12"/>
      <c r="N73" s="12"/>
    </row>
    <row r="74" spans="1:16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6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6" ht="13.5" customHeight="1" x14ac:dyDescent="0.25">
      <c r="A76" s="54" t="s">
        <v>78</v>
      </c>
      <c r="E76" s="12"/>
      <c r="F76" s="12"/>
      <c r="G76" s="12"/>
      <c r="H76" s="12"/>
      <c r="I76" s="12"/>
      <c r="J76" s="14"/>
    </row>
    <row r="77" spans="1:16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6" ht="12.75" x14ac:dyDescent="0.25">
      <c r="A78" s="50" t="s">
        <v>80</v>
      </c>
      <c r="B78" s="55" t="s">
        <v>63</v>
      </c>
      <c r="E78" s="12"/>
      <c r="F78" s="12"/>
      <c r="G78" s="12"/>
      <c r="J78" s="16"/>
      <c r="P78" s="64"/>
    </row>
    <row r="79" spans="1:16" ht="12.75" x14ac:dyDescent="0.25">
      <c r="A79" s="50"/>
      <c r="B79" s="56"/>
      <c r="E79" s="12"/>
      <c r="F79" s="12"/>
    </row>
    <row r="80" spans="1:16" ht="12.75" x14ac:dyDescent="0.2">
      <c r="A80" s="50" t="s">
        <v>25</v>
      </c>
      <c r="B80" s="57">
        <f>SUM(B81:B81)</f>
        <v>0</v>
      </c>
      <c r="C80" s="65"/>
      <c r="E80" s="12"/>
      <c r="F80" s="12"/>
      <c r="J80" s="17"/>
      <c r="K80" s="2"/>
    </row>
    <row r="81" spans="1:11" ht="12.75" x14ac:dyDescent="0.2">
      <c r="A81" s="58"/>
      <c r="B81" s="59"/>
      <c r="C81" s="65"/>
      <c r="E81" s="12"/>
      <c r="F81" s="12"/>
      <c r="J81" s="17"/>
      <c r="K81" s="2"/>
    </row>
    <row r="82" spans="1:11" ht="12" customHeight="1" x14ac:dyDescent="0.2">
      <c r="A82" s="58"/>
      <c r="B82" s="59"/>
      <c r="J82" s="17"/>
      <c r="K82" s="2"/>
    </row>
    <row r="83" spans="1:11" ht="12" customHeight="1" x14ac:dyDescent="0.2">
      <c r="A83" s="50" t="s">
        <v>36</v>
      </c>
      <c r="B83" s="57">
        <f>B84+B85</f>
        <v>1890.88</v>
      </c>
      <c r="C83" s="65"/>
      <c r="E83" s="12"/>
      <c r="J83" s="17"/>
      <c r="K83" s="2"/>
    </row>
    <row r="84" spans="1:11" ht="12.75" x14ac:dyDescent="0.25">
      <c r="A84" s="58" t="s">
        <v>81</v>
      </c>
      <c r="B84" s="59">
        <v>25</v>
      </c>
      <c r="E84" s="12"/>
    </row>
    <row r="85" spans="1:11" ht="12.75" x14ac:dyDescent="0.25">
      <c r="A85" s="58" t="s">
        <v>82</v>
      </c>
      <c r="B85" s="59">
        <v>1865.88</v>
      </c>
      <c r="E85" s="12"/>
    </row>
    <row r="86" spans="1:11" x14ac:dyDescent="0.2">
      <c r="A86" s="50"/>
      <c r="B86" s="57"/>
      <c r="D86" s="60"/>
    </row>
    <row r="87" spans="1:11" ht="12.75" x14ac:dyDescent="0.25">
      <c r="A87" s="50" t="s">
        <v>56</v>
      </c>
      <c r="B87" s="57">
        <f>SUM(B88:B88)</f>
        <v>0</v>
      </c>
      <c r="C87" s="65"/>
    </row>
    <row r="88" spans="1:11" ht="12.75" x14ac:dyDescent="0.25">
      <c r="A88" s="58"/>
      <c r="B88" s="59"/>
    </row>
    <row r="89" spans="1:11" ht="12.75" x14ac:dyDescent="0.25">
      <c r="A89" s="50"/>
      <c r="B89" s="57"/>
    </row>
    <row r="90" spans="1:11" ht="12.75" x14ac:dyDescent="0.25">
      <c r="A90" s="50" t="s">
        <v>52</v>
      </c>
      <c r="B90" s="57">
        <f>B91</f>
        <v>0</v>
      </c>
    </row>
    <row r="91" spans="1:11" ht="12.75" x14ac:dyDescent="0.25">
      <c r="A91" s="58"/>
      <c r="B91" s="59"/>
    </row>
  </sheetData>
  <mergeCells count="4">
    <mergeCell ref="A1:N1"/>
    <mergeCell ref="A2:N2"/>
    <mergeCell ref="A3:N3"/>
    <mergeCell ref="A8:N8"/>
  </mergeCells>
  <pageMargins left="0.51181102362204722" right="0.5118110236220472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e69222-c798-4ef3-8558-a077bee618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6DC5EDA1AB249A3DF49FD91360644" ma:contentTypeVersion="4" ma:contentTypeDescription="Crie um novo documento." ma:contentTypeScope="" ma:versionID="e80bb3f05e23b4dc7e23fb1adec6deb5">
  <xsd:schema xmlns:xsd="http://www.w3.org/2001/XMLSchema" xmlns:xs="http://www.w3.org/2001/XMLSchema" xmlns:p="http://schemas.microsoft.com/office/2006/metadata/properties" xmlns:ns3="19e69222-c798-4ef3-8558-a077bee61874" targetNamespace="http://schemas.microsoft.com/office/2006/metadata/properties" ma:root="true" ma:fieldsID="85535b27a34403718538fad4ced8baf9" ns3:_="">
    <xsd:import namespace="19e69222-c798-4ef3-8558-a077bee618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69222-c798-4ef3-8558-a077bee61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F910D-6D77-4DCE-94A0-5C29F1080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e69222-c798-4ef3-8558-a077bee618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2025-05-29T14:18:47Z</cp:lastPrinted>
  <dcterms:created xsi:type="dcterms:W3CDTF">2010-03-08T12:18:22Z</dcterms:created>
  <dcterms:modified xsi:type="dcterms:W3CDTF">2025-05-29T14:23:30Z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0x0101000536DC5EDA1AB249A3DF49FD91360644</vt:lpwstr>
  </property>
</Properties>
</file>