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93D42CDA-ACC4-4EC9-8469-FECC804E1FFE}" xr6:coauthVersionLast="47" xr6:coauthVersionMax="47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Demonst Contábil" sheetId="142" r:id="rId1"/>
    <sheet name="Demonst FC" sheetId="139" r:id="rId2"/>
  </sheets>
  <externalReferences>
    <externalReference r:id="rId3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8" i="139" l="1"/>
  <c r="B85" i="139"/>
  <c r="B81" i="139"/>
  <c r="B78" i="139"/>
  <c r="C62" i="142" l="1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N8" i="142"/>
  <c r="N9" i="142"/>
  <c r="N10" i="142"/>
  <c r="B11" i="142"/>
  <c r="J11" i="142"/>
  <c r="K11" i="142"/>
  <c r="L11" i="142"/>
  <c r="M11" i="142"/>
  <c r="N12" i="142"/>
  <c r="N13" i="142"/>
  <c r="B14" i="142"/>
  <c r="J14" i="142"/>
  <c r="K14" i="142"/>
  <c r="L14" i="142"/>
  <c r="M14" i="142"/>
  <c r="N15" i="142"/>
  <c r="B16" i="142"/>
  <c r="J16" i="142"/>
  <c r="K16" i="142"/>
  <c r="L16" i="142"/>
  <c r="M16" i="142"/>
  <c r="M25" i="142" s="1"/>
  <c r="N17" i="142"/>
  <c r="N18" i="142"/>
  <c r="N19" i="142"/>
  <c r="N20" i="142"/>
  <c r="B21" i="142"/>
  <c r="J21" i="142"/>
  <c r="K21" i="142"/>
  <c r="L21" i="142"/>
  <c r="N22" i="142"/>
  <c r="N23" i="142"/>
  <c r="N24" i="142"/>
  <c r="N29" i="142"/>
  <c r="N30" i="142"/>
  <c r="N31" i="142"/>
  <c r="N32" i="142"/>
  <c r="N33" i="142"/>
  <c r="N34" i="142"/>
  <c r="B35" i="142"/>
  <c r="B28" i="142" s="1"/>
  <c r="J35" i="142"/>
  <c r="J28" i="142" s="1"/>
  <c r="K35" i="142"/>
  <c r="K28" i="142" s="1"/>
  <c r="L35" i="142"/>
  <c r="L28" i="142" s="1"/>
  <c r="M35" i="142"/>
  <c r="M28" i="142" s="1"/>
  <c r="N36" i="142"/>
  <c r="N37" i="142"/>
  <c r="B39" i="142"/>
  <c r="B38" i="142" s="1"/>
  <c r="J39" i="142"/>
  <c r="J38" i="142" s="1"/>
  <c r="K39" i="142"/>
  <c r="K38" i="142" s="1"/>
  <c r="L39" i="142"/>
  <c r="L38" i="142" s="1"/>
  <c r="M39" i="142"/>
  <c r="M38" i="142" s="1"/>
  <c r="N40" i="142"/>
  <c r="N41" i="142"/>
  <c r="N42" i="142"/>
  <c r="B43" i="142"/>
  <c r="J43" i="142"/>
  <c r="K43" i="142"/>
  <c r="L43" i="142"/>
  <c r="M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J62" i="142"/>
  <c r="K62" i="142"/>
  <c r="L62" i="142"/>
  <c r="M62" i="142"/>
  <c r="N71" i="142"/>
  <c r="N72" i="142"/>
  <c r="N73" i="142"/>
  <c r="N76" i="142"/>
  <c r="N77" i="142"/>
  <c r="C64" i="142" l="1"/>
  <c r="K25" i="142"/>
  <c r="K26" i="142" s="1"/>
  <c r="M26" i="142"/>
  <c r="L25" i="142"/>
  <c r="L26" i="142" s="1"/>
  <c r="B25" i="142"/>
  <c r="B26" i="142" s="1"/>
  <c r="M56" i="142"/>
  <c r="M63" i="142" s="1"/>
  <c r="N14" i="142"/>
  <c r="K56" i="142"/>
  <c r="K63" i="142" s="1"/>
  <c r="K64" i="142" s="1"/>
  <c r="B56" i="142"/>
  <c r="B63" i="142" s="1"/>
  <c r="J25" i="142"/>
  <c r="J26" i="142" s="1"/>
  <c r="N62" i="142"/>
  <c r="N35" i="142"/>
  <c r="N28" i="142" s="1"/>
  <c r="N43" i="142"/>
  <c r="N11" i="142"/>
  <c r="N39" i="142"/>
  <c r="N38" i="142" s="1"/>
  <c r="N21" i="142"/>
  <c r="N16" i="142"/>
  <c r="L56" i="142"/>
  <c r="L63" i="142" s="1"/>
  <c r="J56" i="142"/>
  <c r="J63" i="142" s="1"/>
  <c r="B64" i="142" l="1"/>
  <c r="M64" i="142"/>
  <c r="J64" i="142"/>
  <c r="L64" i="142"/>
  <c r="N56" i="142"/>
  <c r="N63" i="142" s="1"/>
  <c r="N25" i="142"/>
  <c r="N26" i="142" s="1"/>
  <c r="M70" i="139"/>
  <c r="L70" i="139"/>
  <c r="K70" i="139"/>
  <c r="J70" i="139"/>
  <c r="C70" i="139"/>
  <c r="B70" i="139"/>
  <c r="M65" i="139"/>
  <c r="L65" i="139"/>
  <c r="K65" i="139"/>
  <c r="J65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M42" i="139"/>
  <c r="L42" i="139"/>
  <c r="K42" i="139"/>
  <c r="J42" i="139"/>
  <c r="B42" i="139"/>
  <c r="N41" i="139"/>
  <c r="N40" i="139"/>
  <c r="N39" i="139"/>
  <c r="M38" i="139"/>
  <c r="L38" i="139"/>
  <c r="K38" i="139"/>
  <c r="J38" i="139"/>
  <c r="N37" i="139"/>
  <c r="N36" i="139"/>
  <c r="N35" i="139"/>
  <c r="N34" i="139"/>
  <c r="M33" i="139"/>
  <c r="L33" i="139"/>
  <c r="K33" i="139"/>
  <c r="J33" i="139"/>
  <c r="N31" i="139"/>
  <c r="N30" i="139"/>
  <c r="N29" i="139"/>
  <c r="N28" i="139"/>
  <c r="N27" i="139"/>
  <c r="N26" i="139"/>
  <c r="N25" i="139"/>
  <c r="N24" i="139"/>
  <c r="M23" i="139"/>
  <c r="L23" i="139"/>
  <c r="K23" i="139"/>
  <c r="J23" i="139"/>
  <c r="M20" i="139"/>
  <c r="L20" i="139"/>
  <c r="K20" i="139"/>
  <c r="J20" i="139"/>
  <c r="B20" i="139"/>
  <c r="N19" i="139"/>
  <c r="N18" i="139"/>
  <c r="N17" i="139"/>
  <c r="N16" i="139"/>
  <c r="N15" i="139"/>
  <c r="N14" i="139"/>
  <c r="N11" i="139"/>
  <c r="N64" i="142" l="1"/>
  <c r="M53" i="139"/>
  <c r="M55" i="139" s="1"/>
  <c r="N38" i="139"/>
  <c r="J53" i="139"/>
  <c r="J55" i="139" s="1"/>
  <c r="K53" i="139"/>
  <c r="K55" i="139" s="1"/>
  <c r="L53" i="139"/>
  <c r="L55" i="139" s="1"/>
  <c r="N23" i="139"/>
  <c r="N42" i="139"/>
  <c r="N33" i="139"/>
  <c r="N20" i="139"/>
  <c r="B53" i="139"/>
  <c r="B57" i="139" s="1"/>
  <c r="J11" i="139" l="1"/>
  <c r="J57" i="139" s="1"/>
  <c r="K11" i="139" s="1"/>
  <c r="K57" i="139" s="1"/>
  <c r="L11" i="139" s="1"/>
  <c r="L57" i="139" s="1"/>
  <c r="M11" i="139" s="1"/>
  <c r="M57" i="139" s="1"/>
  <c r="N53" i="139"/>
  <c r="B55" i="139"/>
  <c r="N57" i="139" l="1"/>
  <c r="N55" i="139"/>
</calcChain>
</file>

<file path=xl/sharedStrings.xml><?xml version="1.0" encoding="utf-8"?>
<sst xmlns="http://schemas.openxmlformats.org/spreadsheetml/2006/main" count="204" uniqueCount="144">
  <si>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</si>
  <si>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</si>
  <si>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</si>
  <si>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</si>
  <si>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</si>
  <si>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</si>
  <si>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</si>
  <si>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</si>
  <si>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</si>
  <si>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</si>
  <si>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</si>
  <si>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</si>
  <si>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</si>
  <si>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</si>
  <si>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</si>
  <si>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</si>
  <si>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</si>
  <si>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</si>
  <si>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</si>
  <si>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</si>
  <si>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</si>
  <si>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</si>
  <si>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</si>
  <si>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</si>
  <si>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</si>
  <si>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</si>
  <si>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</si>
  <si>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</si>
  <si>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</si>
  <si>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</si>
  <si>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</si>
  <si>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</si>
  <si>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</si>
  <si>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</si>
  <si>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</si>
  <si>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</si>
  <si>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</si>
  <si>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</si>
  <si>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</si>
  <si>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</si>
  <si>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</si>
  <si>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</si>
  <si>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</si>
  <si>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</si>
  <si>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</si>
  <si>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</si>
  <si>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</si>
  <si>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</si>
  <si>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</si>
  <si>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</si>
  <si>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</si>
  <si>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</si>
  <si>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</si>
  <si>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</si>
  <si>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</si>
  <si>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</si>
  <si>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</si>
  <si>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</si>
  <si>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</si>
  <si>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</si>
  <si>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</si>
  <si>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</si>
  <si>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</si>
  <si>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</si>
  <si>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</si>
  <si>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</si>
  <si>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</si>
  <si>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</si>
  <si>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</si>
  <si>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</si>
  <si>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</si>
  <si>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</si>
  <si>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</si>
  <si>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</si>
  <si>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</si>
  <si>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</si>
  <si>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</si>
  <si>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</si>
  <si>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</si>
  <si>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</si>
  <si>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</si>
  <si>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</si>
  <si>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</si>
  <si>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</si>
  <si>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</si>
  <si>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</si>
  <si>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</si>
  <si>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</si>
  <si>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</si>
  <si>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</si>
  <si>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</si>
  <si>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</si>
  <si>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</si>
  <si>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</si>
  <si>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</si>
  <si>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</si>
  <si>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</si>
  <si>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</si>
  <si>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</si>
  <si>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</si>
  <si>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</si>
  <si>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</si>
  <si>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</si>
  <si>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</si>
  <si>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</si>
  <si>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</si>
  <si>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</si>
  <si>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</si>
  <si>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</si>
  <si>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</si>
  <si>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</si>
  <si>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</si>
  <si>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</si>
  <si>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</si>
  <si>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</si>
  <si>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</si>
  <si>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</si>
  <si>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</si>
  <si>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</si>
  <si>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</si>
  <si>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</si>
  <si>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</si>
  <si>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</si>
  <si>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</si>
  <si>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</si>
  <si>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</si>
  <si>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</si>
  <si>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</si>
  <si>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</si>
  <si>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</si>
  <si>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</si>
  <si>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</si>
  <si>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</si>
  <si>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</si>
  <si>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</si>
  <si>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</si>
  <si>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</si>
  <si>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</si>
  <si>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</si>
  <si>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</si>
  <si>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</si>
  <si>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Linha Outras Despesas: Incluída despesa de R$ 41.544,44, referente depreciação  e R$ 0,00, referente amortização.</t>
  </si>
  <si>
    <t>Linha Outras Despesas: Incluída despesa de R$ 43.471,47, referente depreciação  e R$ 0,00, referente amortização.</t>
  </si>
  <si>
    <t>Linha Outras Despesas: Incluída despesa de R$ 43.435,45,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</si>
</sst>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6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3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165" fontId="16" fillId="0" borderId="0" xfId="0" applyNumberFormat="1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</cellXfs>
  <cellStyles count="106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P1" sqref="P1:R1048576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5" t="s">
        <v>83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15" customHeight="1" x14ac:dyDescent="0.25">
      <c r="A2" s="106" t="s">
        <v>84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</row>
    <row r="3" spans="1:14" ht="15" customHeight="1" x14ac:dyDescent="0.25">
      <c r="A3" s="107" t="s">
        <v>85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>
        <v>3265769.0700000003</v>
      </c>
      <c r="I8" s="72">
        <v>3265843.2000000007</v>
      </c>
      <c r="J8" s="72"/>
      <c r="K8" s="72"/>
      <c r="L8" s="72"/>
      <c r="M8" s="72"/>
      <c r="N8" s="73">
        <f>SUM(B8:M8)</f>
        <v>26126671.469999999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v>3265769.0700000003</v>
      </c>
      <c r="I11" s="73">
        <v>3265843.2000000007</v>
      </c>
      <c r="J11" s="73">
        <f t="shared" si="0"/>
        <v>0</v>
      </c>
      <c r="K11" s="73">
        <f t="shared" si="0"/>
        <v>0</v>
      </c>
      <c r="L11" s="73">
        <f t="shared" si="0"/>
        <v>0</v>
      </c>
      <c r="M11" s="73">
        <f t="shared" si="0"/>
        <v>0</v>
      </c>
      <c r="N11" s="73">
        <f t="shared" si="0"/>
        <v>26126671.469999999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2">SUM(B12:B13)</f>
        <v>0</v>
      </c>
      <c r="C14" s="75">
        <f t="shared" ref="C14" si="3">SUM(C12:C13)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f t="shared" si="2"/>
        <v>0</v>
      </c>
      <c r="K14" s="75">
        <f t="shared" si="2"/>
        <v>0</v>
      </c>
      <c r="L14" s="75">
        <f t="shared" si="2"/>
        <v>0</v>
      </c>
      <c r="M14" s="75">
        <f t="shared" si="2"/>
        <v>0</v>
      </c>
      <c r="N14" s="75">
        <f t="shared" si="2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>
        <v>19380.760000000002</v>
      </c>
      <c r="I15" s="72">
        <v>19058.900000000001</v>
      </c>
      <c r="J15" s="72"/>
      <c r="K15" s="72"/>
      <c r="L15" s="72"/>
      <c r="M15" s="72"/>
      <c r="N15" s="76">
        <f>SUM(B15:M15)</f>
        <v>158956.98000000001</v>
      </c>
    </row>
    <row r="16" spans="1:14" s="18" customFormat="1" ht="15" customHeight="1" thickBot="1" x14ac:dyDescent="0.3">
      <c r="A16" s="74" t="s">
        <v>23</v>
      </c>
      <c r="B16" s="77">
        <f t="shared" ref="B16:N16" si="4">SUM(B17:B20)</f>
        <v>0</v>
      </c>
      <c r="C16" s="77">
        <f t="shared" ref="C16" si="5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v>0</v>
      </c>
      <c r="I16" s="77">
        <v>0</v>
      </c>
      <c r="J16" s="77">
        <f t="shared" si="4"/>
        <v>0</v>
      </c>
      <c r="K16" s="77">
        <f t="shared" si="4"/>
        <v>0</v>
      </c>
      <c r="L16" s="77">
        <f t="shared" si="4"/>
        <v>0</v>
      </c>
      <c r="M16" s="77">
        <f t="shared" si="4"/>
        <v>0</v>
      </c>
      <c r="N16" s="77">
        <f t="shared" si="4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/>
      <c r="K20" s="72"/>
      <c r="L20" s="72"/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:L21" si="6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v>1782.0500000000002</v>
      </c>
      <c r="I21" s="77">
        <v>1782.0300000000002</v>
      </c>
      <c r="J21" s="77">
        <f t="shared" si="6"/>
        <v>0</v>
      </c>
      <c r="K21" s="77">
        <f t="shared" si="6"/>
        <v>0</v>
      </c>
      <c r="L21" s="77">
        <f t="shared" si="6"/>
        <v>0</v>
      </c>
      <c r="M21" s="77"/>
      <c r="N21" s="77">
        <f>SUM(N22:N24)</f>
        <v>14320.609999999999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>
        <v>1782.0500000000002</v>
      </c>
      <c r="I24" s="72">
        <v>1782.0300000000002</v>
      </c>
      <c r="J24" s="72"/>
      <c r="K24" s="72"/>
      <c r="L24" s="72"/>
      <c r="M24" s="72"/>
      <c r="N24" s="76">
        <f>SUM(B24:M24)</f>
        <v>14320.609999999999</v>
      </c>
    </row>
    <row r="25" spans="1:14" ht="15" customHeight="1" thickBot="1" x14ac:dyDescent="0.3">
      <c r="A25" s="74" t="s">
        <v>101</v>
      </c>
      <c r="B25" s="75">
        <f t="shared" ref="B25:N25" si="7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v>21162.81</v>
      </c>
      <c r="I25" s="75">
        <v>20840.93</v>
      </c>
      <c r="J25" s="75">
        <f t="shared" si="7"/>
        <v>0</v>
      </c>
      <c r="K25" s="75">
        <f t="shared" si="7"/>
        <v>0</v>
      </c>
      <c r="L25" s="75">
        <f t="shared" si="7"/>
        <v>0</v>
      </c>
      <c r="M25" s="75">
        <f t="shared" si="7"/>
        <v>0</v>
      </c>
      <c r="N25" s="75">
        <f t="shared" si="7"/>
        <v>174100.93000000002</v>
      </c>
    </row>
    <row r="26" spans="1:14" ht="15" customHeight="1" thickBot="1" x14ac:dyDescent="0.3">
      <c r="A26" s="74" t="s">
        <v>102</v>
      </c>
      <c r="B26" s="73">
        <f t="shared" ref="B26:N26" si="8">SUM(B11+B14+B25)</f>
        <v>3290119.99</v>
      </c>
      <c r="C26" s="73">
        <f t="shared" si="8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v>3286931.8800000004</v>
      </c>
      <c r="I26" s="73">
        <v>3286684.1300000008</v>
      </c>
      <c r="J26" s="73">
        <f t="shared" si="8"/>
        <v>0</v>
      </c>
      <c r="K26" s="73">
        <f t="shared" si="8"/>
        <v>0</v>
      </c>
      <c r="L26" s="73">
        <f t="shared" si="8"/>
        <v>0</v>
      </c>
      <c r="M26" s="73">
        <f t="shared" si="8"/>
        <v>0</v>
      </c>
      <c r="N26" s="73">
        <f t="shared" si="8"/>
        <v>26300772.399999999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9">SUM(B29:B35)</f>
        <v>1983984.6700000002</v>
      </c>
      <c r="C28" s="73">
        <f t="shared" si="9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v>2192030.7800000003</v>
      </c>
      <c r="I28" s="73">
        <v>2165464.56</v>
      </c>
      <c r="J28" s="73">
        <f t="shared" si="9"/>
        <v>0</v>
      </c>
      <c r="K28" s="73">
        <f t="shared" si="9"/>
        <v>0</v>
      </c>
      <c r="L28" s="73">
        <f t="shared" si="9"/>
        <v>0</v>
      </c>
      <c r="M28" s="73">
        <f t="shared" si="9"/>
        <v>0</v>
      </c>
      <c r="N28" s="73">
        <f t="shared" si="9"/>
        <v>16987654.549999997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>
        <v>1375790.57</v>
      </c>
      <c r="I29" s="72">
        <v>1463518.03</v>
      </c>
      <c r="J29" s="72"/>
      <c r="K29" s="72"/>
      <c r="L29" s="72"/>
      <c r="M29" s="72"/>
      <c r="N29" s="73">
        <f t="shared" ref="N29:N34" si="10">SUM(B29:M29)</f>
        <v>11198511.489999998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>
        <v>217243.93</v>
      </c>
      <c r="I30" s="72">
        <v>203421.2</v>
      </c>
      <c r="J30" s="72"/>
      <c r="K30" s="72"/>
      <c r="L30" s="72"/>
      <c r="M30" s="72"/>
      <c r="N30" s="73">
        <f t="shared" si="10"/>
        <v>1688408.3699999996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>
        <v>15132.62</v>
      </c>
      <c r="I31" s="72">
        <v>19275.48</v>
      </c>
      <c r="J31" s="72"/>
      <c r="K31" s="72"/>
      <c r="L31" s="72"/>
      <c r="M31" s="72"/>
      <c r="N31" s="73">
        <f t="shared" si="10"/>
        <v>131314.28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>
        <v>134317.94999999998</v>
      </c>
      <c r="I32" s="72">
        <v>131538.34</v>
      </c>
      <c r="J32" s="72"/>
      <c r="K32" s="72"/>
      <c r="L32" s="72"/>
      <c r="M32" s="72"/>
      <c r="N32" s="73">
        <f t="shared" si="10"/>
        <v>1028282.2899999999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>
        <v>8228.51</v>
      </c>
      <c r="I33" s="72">
        <v>921.56999999999971</v>
      </c>
      <c r="J33" s="72"/>
      <c r="K33" s="72"/>
      <c r="L33" s="72"/>
      <c r="M33" s="72"/>
      <c r="N33" s="73">
        <f t="shared" si="10"/>
        <v>210836.58000000002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0"/>
        <v>0</v>
      </c>
    </row>
    <row r="35" spans="1:14" ht="15" customHeight="1" thickBot="1" x14ac:dyDescent="0.3">
      <c r="A35" s="74" t="s">
        <v>105</v>
      </c>
      <c r="B35" s="77">
        <f t="shared" ref="B35:N35" si="11">SUM(B36:B37)</f>
        <v>300645.95</v>
      </c>
      <c r="C35" s="77">
        <f t="shared" si="11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v>441317.19999999995</v>
      </c>
      <c r="I35" s="77">
        <v>346789.94</v>
      </c>
      <c r="J35" s="77">
        <f t="shared" si="11"/>
        <v>0</v>
      </c>
      <c r="K35" s="77">
        <f t="shared" si="11"/>
        <v>0</v>
      </c>
      <c r="L35" s="77">
        <f t="shared" si="11"/>
        <v>0</v>
      </c>
      <c r="M35" s="77">
        <f t="shared" si="11"/>
        <v>0</v>
      </c>
      <c r="N35" s="77">
        <f t="shared" si="11"/>
        <v>2730301.54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>
        <v>196543.96</v>
      </c>
      <c r="I36" s="72">
        <v>160836.91</v>
      </c>
      <c r="J36" s="72"/>
      <c r="K36" s="72"/>
      <c r="L36" s="72"/>
      <c r="M36" s="72"/>
      <c r="N36" s="79">
        <f>SUM(B36:M36)</f>
        <v>1222368.3999999999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>
        <v>244773.24</v>
      </c>
      <c r="I37" s="72">
        <v>185953.03</v>
      </c>
      <c r="J37" s="72"/>
      <c r="K37" s="72"/>
      <c r="L37" s="72"/>
      <c r="M37" s="72"/>
      <c r="N37" s="79">
        <f>SUM(B37:M37)</f>
        <v>1507933.1400000001</v>
      </c>
    </row>
    <row r="38" spans="1:14" ht="15" customHeight="1" thickBot="1" x14ac:dyDescent="0.3">
      <c r="A38" s="74" t="s">
        <v>37</v>
      </c>
      <c r="B38" s="73">
        <f t="shared" ref="B38:N38" si="12">B39</f>
        <v>824323.70000000007</v>
      </c>
      <c r="C38" s="73">
        <f t="shared" si="12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v>809841.35</v>
      </c>
      <c r="I38" s="73">
        <v>755350.19000000006</v>
      </c>
      <c r="J38" s="73">
        <f t="shared" si="12"/>
        <v>0</v>
      </c>
      <c r="K38" s="73">
        <f t="shared" si="12"/>
        <v>0</v>
      </c>
      <c r="L38" s="73">
        <f t="shared" si="12"/>
        <v>0</v>
      </c>
      <c r="M38" s="73">
        <f t="shared" si="12"/>
        <v>0</v>
      </c>
      <c r="N38" s="73">
        <f t="shared" si="12"/>
        <v>6247977.9700000007</v>
      </c>
    </row>
    <row r="39" spans="1:14" ht="15" customHeight="1" thickBot="1" x14ac:dyDescent="0.3">
      <c r="A39" s="74" t="s">
        <v>38</v>
      </c>
      <c r="B39" s="73">
        <f t="shared" ref="B39:N39" si="13">SUM(B40:B42)</f>
        <v>824323.70000000007</v>
      </c>
      <c r="C39" s="73">
        <f t="shared" si="13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v>809841.35</v>
      </c>
      <c r="I39" s="73">
        <v>755350.19000000006</v>
      </c>
      <c r="J39" s="73">
        <f t="shared" si="13"/>
        <v>0</v>
      </c>
      <c r="K39" s="73">
        <f t="shared" si="13"/>
        <v>0</v>
      </c>
      <c r="L39" s="73">
        <f t="shared" si="13"/>
        <v>0</v>
      </c>
      <c r="M39" s="73">
        <f t="shared" si="13"/>
        <v>0</v>
      </c>
      <c r="N39" s="73">
        <f t="shared" si="13"/>
        <v>6247977.9700000007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>
        <v>60729.770000000004</v>
      </c>
      <c r="I40" s="72">
        <v>27522.83</v>
      </c>
      <c r="J40" s="72"/>
      <c r="K40" s="72"/>
      <c r="L40" s="72"/>
      <c r="M40" s="72"/>
      <c r="N40" s="81">
        <f>SUM(B40:M40)</f>
        <v>289517.04000000004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>
        <v>0</v>
      </c>
      <c r="J41" s="72"/>
      <c r="K41" s="72"/>
      <c r="L41" s="72"/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>
        <v>749111.58</v>
      </c>
      <c r="I42" s="72">
        <v>727827.3600000001</v>
      </c>
      <c r="J42" s="72"/>
      <c r="K42" s="72"/>
      <c r="L42" s="72"/>
      <c r="M42" s="72"/>
      <c r="N42" s="81">
        <f>SUM(B42:M42)</f>
        <v>5958460.9300000006</v>
      </c>
    </row>
    <row r="43" spans="1:14" ht="15" customHeight="1" thickBot="1" x14ac:dyDescent="0.3">
      <c r="A43" s="82" t="s">
        <v>108</v>
      </c>
      <c r="B43" s="77">
        <f t="shared" ref="B43:N43" si="14">SUM(B44:B46)</f>
        <v>286666.05</v>
      </c>
      <c r="C43" s="77">
        <f t="shared" si="14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v>338437.97</v>
      </c>
      <c r="I43" s="77">
        <v>382477.26</v>
      </c>
      <c r="J43" s="77">
        <f t="shared" si="14"/>
        <v>0</v>
      </c>
      <c r="K43" s="77">
        <f t="shared" si="14"/>
        <v>0</v>
      </c>
      <c r="L43" s="77">
        <f t="shared" si="14"/>
        <v>0</v>
      </c>
      <c r="M43" s="77">
        <f t="shared" si="14"/>
        <v>0</v>
      </c>
      <c r="N43" s="77">
        <f t="shared" si="14"/>
        <v>2792063.9200000004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>
        <v>139860.66000000003</v>
      </c>
      <c r="I44" s="72">
        <v>157268.87</v>
      </c>
      <c r="J44" s="72"/>
      <c r="K44" s="72"/>
      <c r="L44" s="72"/>
      <c r="M44" s="72"/>
      <c r="N44" s="83">
        <f t="shared" ref="N44:N55" si="15">SUM(B44:M44)</f>
        <v>1173399.6700000002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>
        <v>126200.35</v>
      </c>
      <c r="I45" s="72">
        <v>180087.47000000003</v>
      </c>
      <c r="J45" s="72"/>
      <c r="K45" s="72"/>
      <c r="L45" s="72"/>
      <c r="M45" s="72"/>
      <c r="N45" s="83">
        <f t="shared" si="15"/>
        <v>1263874.52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>
        <v>72376.959999999992</v>
      </c>
      <c r="I46" s="72">
        <v>45120.920000000013</v>
      </c>
      <c r="J46" s="72"/>
      <c r="K46" s="72"/>
      <c r="L46" s="72"/>
      <c r="M46" s="72"/>
      <c r="N46" s="83">
        <f t="shared" si="15"/>
        <v>354789.73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5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5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5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>
        <v>204037.27000000002</v>
      </c>
      <c r="I50" s="72">
        <v>229217.78999999998</v>
      </c>
      <c r="J50" s="72"/>
      <c r="K50" s="72"/>
      <c r="L50" s="72"/>
      <c r="M50" s="72"/>
      <c r="N50" s="83">
        <f t="shared" si="15"/>
        <v>1730519.7200000002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>
        <v>17680.29</v>
      </c>
      <c r="I51" s="72"/>
      <c r="J51" s="72"/>
      <c r="K51" s="72"/>
      <c r="L51" s="72"/>
      <c r="M51" s="72"/>
      <c r="N51" s="83">
        <f t="shared" si="15"/>
        <v>102252.29000000001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5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5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5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>
        <v>43471.47</v>
      </c>
      <c r="I55" s="72">
        <v>43435.450000000004</v>
      </c>
      <c r="J55" s="72"/>
      <c r="K55" s="72"/>
      <c r="L55" s="72"/>
      <c r="M55" s="72"/>
      <c r="N55" s="83">
        <f t="shared" si="15"/>
        <v>336546.57</v>
      </c>
    </row>
    <row r="56" spans="1:14" ht="15" customHeight="1" thickBot="1" x14ac:dyDescent="0.3">
      <c r="A56" s="74" t="s">
        <v>114</v>
      </c>
      <c r="B56" s="73">
        <f t="shared" ref="B56:N56" si="16">B28+B38+B43+B50+B51+B52+B53+B54+B55+B47+B48+B49</f>
        <v>3407337.95</v>
      </c>
      <c r="C56" s="73">
        <f t="shared" si="16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v>3605499.1300000008</v>
      </c>
      <c r="I56" s="73">
        <v>3575945.25</v>
      </c>
      <c r="J56" s="73">
        <f t="shared" si="16"/>
        <v>0</v>
      </c>
      <c r="K56" s="73">
        <f t="shared" si="16"/>
        <v>0</v>
      </c>
      <c r="L56" s="73">
        <f t="shared" si="16"/>
        <v>0</v>
      </c>
      <c r="M56" s="73">
        <f t="shared" si="16"/>
        <v>0</v>
      </c>
      <c r="N56" s="73">
        <f t="shared" si="16"/>
        <v>28197015.019999996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>
        <v>146545.74</v>
      </c>
      <c r="I58" s="72"/>
      <c r="J58" s="72"/>
      <c r="K58" s="72"/>
      <c r="L58" s="72"/>
      <c r="M58" s="72"/>
      <c r="N58" s="84">
        <f>SUM(B58:M58)</f>
        <v>173490.74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>
        <v>9850</v>
      </c>
      <c r="J59" s="72"/>
      <c r="K59" s="72"/>
      <c r="L59" s="72"/>
      <c r="M59" s="72"/>
      <c r="N59" s="84">
        <f>SUM(B59:M59)</f>
        <v>25698.880000000001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7">SUM(B58:B61)</f>
        <v>0</v>
      </c>
      <c r="C62" s="77">
        <f t="shared" si="17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v>146545.74</v>
      </c>
      <c r="I62" s="77">
        <v>9850</v>
      </c>
      <c r="J62" s="77">
        <f t="shared" si="17"/>
        <v>0</v>
      </c>
      <c r="K62" s="77">
        <f t="shared" si="17"/>
        <v>0</v>
      </c>
      <c r="L62" s="77">
        <f t="shared" si="17"/>
        <v>0</v>
      </c>
      <c r="M62" s="77">
        <f t="shared" si="17"/>
        <v>0</v>
      </c>
      <c r="N62" s="84">
        <f t="shared" si="17"/>
        <v>199189.62</v>
      </c>
    </row>
    <row r="63" spans="1:14" ht="15" customHeight="1" thickBot="1" x14ac:dyDescent="0.3">
      <c r="A63" s="74" t="s">
        <v>120</v>
      </c>
      <c r="B63" s="77">
        <f t="shared" ref="B63:N63" si="18">B56+B62</f>
        <v>3407337.95</v>
      </c>
      <c r="C63" s="77">
        <f t="shared" si="18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v>3752044.870000001</v>
      </c>
      <c r="I63" s="77">
        <v>3585795.25</v>
      </c>
      <c r="J63" s="77">
        <f t="shared" si="18"/>
        <v>0</v>
      </c>
      <c r="K63" s="77">
        <f t="shared" si="18"/>
        <v>0</v>
      </c>
      <c r="L63" s="77">
        <f t="shared" si="18"/>
        <v>0</v>
      </c>
      <c r="M63" s="77">
        <f t="shared" si="18"/>
        <v>0</v>
      </c>
      <c r="N63" s="84">
        <f t="shared" si="18"/>
        <v>28396204.639999997</v>
      </c>
    </row>
    <row r="64" spans="1:14" ht="15" customHeight="1" thickBot="1" x14ac:dyDescent="0.3">
      <c r="A64" s="74" t="s">
        <v>121</v>
      </c>
      <c r="B64" s="77">
        <f t="shared" ref="B64:N64" si="19">B26-B63</f>
        <v>-117217.95999999996</v>
      </c>
      <c r="C64" s="77">
        <f t="shared" si="19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v>-465112.99000000069</v>
      </c>
      <c r="I64" s="77">
        <v>-299111.11999999918</v>
      </c>
      <c r="J64" s="77">
        <f t="shared" si="19"/>
        <v>0</v>
      </c>
      <c r="K64" s="77">
        <f t="shared" si="19"/>
        <v>0</v>
      </c>
      <c r="L64" s="77">
        <f t="shared" si="19"/>
        <v>0</v>
      </c>
      <c r="M64" s="77">
        <f t="shared" si="19"/>
        <v>0</v>
      </c>
      <c r="N64" s="81">
        <f t="shared" si="19"/>
        <v>-2095432.2399999984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0</v>
      </c>
      <c r="K76" s="72">
        <v>0</v>
      </c>
      <c r="L76" s="72">
        <v>0</v>
      </c>
      <c r="M76" s="72">
        <v>0</v>
      </c>
      <c r="N76" s="84">
        <f>SUM(B76:M76)</f>
        <v>4035.3199999999997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8"/>
      <c r="B85" s="109"/>
      <c r="C85" s="109"/>
      <c r="D85" s="109"/>
      <c r="E85" s="109"/>
      <c r="F85" s="109"/>
      <c r="G85" s="109"/>
      <c r="H85" s="109"/>
      <c r="I85" s="109"/>
      <c r="J85" s="109"/>
      <c r="K85" s="109"/>
      <c r="L85" s="109"/>
      <c r="M85" s="109"/>
      <c r="N85" s="109"/>
    </row>
    <row r="86" spans="1:14" ht="15" customHeight="1" thickBot="1" x14ac:dyDescent="0.3">
      <c r="A86" s="71"/>
      <c r="B86" s="93" t="s">
        <v>79</v>
      </c>
      <c r="C86" s="110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2"/>
    </row>
    <row r="87" spans="1:14" ht="15" customHeight="1" thickBot="1" x14ac:dyDescent="0.3">
      <c r="A87" s="94"/>
      <c r="B87" s="93" t="s">
        <v>60</v>
      </c>
      <c r="C87" s="102" t="s">
        <v>135</v>
      </c>
      <c r="D87" s="103"/>
      <c r="E87" s="103"/>
      <c r="F87" s="103"/>
      <c r="G87" s="103"/>
      <c r="H87" s="103"/>
      <c r="I87" s="103"/>
      <c r="J87" s="103"/>
      <c r="K87" s="103"/>
      <c r="L87" s="103"/>
      <c r="M87" s="103"/>
      <c r="N87" s="104"/>
    </row>
    <row r="88" spans="1:14" ht="15" customHeight="1" thickBot="1" x14ac:dyDescent="0.3">
      <c r="A88" s="95"/>
      <c r="B88" s="93" t="s">
        <v>61</v>
      </c>
      <c r="C88" s="102" t="s">
        <v>137</v>
      </c>
      <c r="D88" s="103"/>
      <c r="E88" s="103"/>
      <c r="F88" s="103"/>
      <c r="G88" s="103"/>
      <c r="H88" s="103"/>
      <c r="I88" s="103"/>
      <c r="J88" s="103"/>
      <c r="K88" s="103"/>
      <c r="L88" s="103"/>
      <c r="M88" s="103"/>
      <c r="N88" s="104"/>
    </row>
    <row r="89" spans="1:14" ht="15" customHeight="1" thickBot="1" x14ac:dyDescent="0.3">
      <c r="A89" s="95"/>
      <c r="B89" s="93" t="s">
        <v>62</v>
      </c>
      <c r="C89" s="102" t="s">
        <v>138</v>
      </c>
      <c r="D89" s="103"/>
      <c r="E89" s="103"/>
      <c r="F89" s="103"/>
      <c r="G89" s="103"/>
      <c r="H89" s="103"/>
      <c r="I89" s="103"/>
      <c r="J89" s="103"/>
      <c r="K89" s="103"/>
      <c r="L89" s="103"/>
      <c r="M89" s="103"/>
      <c r="N89" s="104"/>
    </row>
    <row r="90" spans="1:14" ht="15" customHeight="1" thickBot="1" x14ac:dyDescent="0.3">
      <c r="A90" s="95"/>
      <c r="B90" s="93" t="s">
        <v>63</v>
      </c>
      <c r="C90" s="102" t="s">
        <v>139</v>
      </c>
      <c r="D90" s="103"/>
      <c r="E90" s="103"/>
      <c r="F90" s="103"/>
      <c r="G90" s="103"/>
      <c r="H90" s="103"/>
      <c r="I90" s="103"/>
      <c r="J90" s="103"/>
      <c r="K90" s="103"/>
      <c r="L90" s="103"/>
      <c r="M90" s="103"/>
      <c r="N90" s="104"/>
    </row>
    <row r="91" spans="1:14" ht="15" customHeight="1" thickBot="1" x14ac:dyDescent="0.3">
      <c r="A91" s="95"/>
      <c r="B91" s="93" t="s">
        <v>64</v>
      </c>
      <c r="C91" s="102" t="s">
        <v>140</v>
      </c>
      <c r="D91" s="103"/>
      <c r="E91" s="103"/>
      <c r="F91" s="103"/>
      <c r="G91" s="103"/>
      <c r="H91" s="103"/>
      <c r="I91" s="103"/>
      <c r="J91" s="103"/>
      <c r="K91" s="103"/>
      <c r="L91" s="103"/>
      <c r="M91" s="103"/>
      <c r="N91" s="104"/>
    </row>
    <row r="92" spans="1:14" ht="15" customHeight="1" thickBot="1" x14ac:dyDescent="0.3">
      <c r="A92" s="95"/>
      <c r="B92" s="93" t="s">
        <v>65</v>
      </c>
      <c r="C92" s="102" t="s">
        <v>141</v>
      </c>
      <c r="D92" s="103"/>
      <c r="E92" s="103"/>
      <c r="F92" s="103"/>
      <c r="G92" s="103"/>
      <c r="H92" s="103"/>
      <c r="I92" s="103"/>
      <c r="J92" s="103"/>
      <c r="K92" s="103"/>
      <c r="L92" s="103"/>
      <c r="M92" s="103"/>
      <c r="N92" s="104"/>
    </row>
    <row r="93" spans="1:14" ht="15" customHeight="1" thickBot="1" x14ac:dyDescent="0.3">
      <c r="A93" s="95"/>
      <c r="B93" s="93" t="s">
        <v>66</v>
      </c>
      <c r="C93" s="102" t="s">
        <v>142</v>
      </c>
      <c r="D93" s="103"/>
      <c r="E93" s="103"/>
      <c r="F93" s="103"/>
      <c r="G93" s="103"/>
      <c r="H93" s="103"/>
      <c r="I93" s="103"/>
      <c r="J93" s="103"/>
      <c r="K93" s="103"/>
      <c r="L93" s="103"/>
      <c r="M93" s="103"/>
      <c r="N93" s="104"/>
    </row>
    <row r="94" spans="1:14" ht="15" customHeight="1" thickBot="1" x14ac:dyDescent="0.3">
      <c r="A94" s="95"/>
      <c r="B94" s="93" t="s">
        <v>67</v>
      </c>
      <c r="C94" s="102" t="s">
        <v>143</v>
      </c>
      <c r="D94" s="103"/>
      <c r="E94" s="103"/>
      <c r="F94" s="103"/>
      <c r="G94" s="103"/>
      <c r="H94" s="103"/>
      <c r="I94" s="103"/>
      <c r="J94" s="103"/>
      <c r="K94" s="103"/>
      <c r="L94" s="103"/>
      <c r="M94" s="103"/>
      <c r="N94" s="104"/>
    </row>
    <row r="95" spans="1:14" ht="15" customHeight="1" thickBot="1" x14ac:dyDescent="0.3">
      <c r="A95" s="95"/>
      <c r="B95" s="93" t="s">
        <v>68</v>
      </c>
      <c r="C95" s="102"/>
      <c r="D95" s="103"/>
      <c r="E95" s="103"/>
      <c r="F95" s="103"/>
      <c r="G95" s="103"/>
      <c r="H95" s="103"/>
      <c r="I95" s="103"/>
      <c r="J95" s="103"/>
      <c r="K95" s="103"/>
      <c r="L95" s="103"/>
      <c r="M95" s="103"/>
      <c r="N95" s="104"/>
    </row>
    <row r="96" spans="1:14" ht="15" customHeight="1" thickBot="1" x14ac:dyDescent="0.3">
      <c r="A96" s="95"/>
      <c r="B96" s="93" t="s">
        <v>69</v>
      </c>
      <c r="C96" s="102"/>
      <c r="D96" s="103"/>
      <c r="E96" s="103"/>
      <c r="F96" s="103"/>
      <c r="G96" s="103"/>
      <c r="H96" s="103"/>
      <c r="I96" s="103"/>
      <c r="J96" s="103"/>
      <c r="K96" s="103"/>
      <c r="L96" s="103"/>
      <c r="M96" s="103"/>
      <c r="N96" s="104"/>
    </row>
    <row r="97" spans="1:14" s="86" customFormat="1" ht="15" customHeight="1" thickBot="1" x14ac:dyDescent="0.3">
      <c r="A97" s="95"/>
      <c r="B97" s="93" t="s">
        <v>70</v>
      </c>
      <c r="C97" s="102"/>
      <c r="D97" s="103"/>
      <c r="E97" s="103"/>
      <c r="F97" s="103"/>
      <c r="G97" s="103"/>
      <c r="H97" s="103"/>
      <c r="I97" s="103"/>
      <c r="J97" s="103"/>
      <c r="K97" s="103"/>
      <c r="L97" s="103"/>
      <c r="M97" s="103"/>
      <c r="N97" s="104"/>
    </row>
    <row r="98" spans="1:14" s="86" customFormat="1" ht="15" customHeight="1" thickBot="1" x14ac:dyDescent="0.3">
      <c r="A98" s="95"/>
      <c r="B98" s="93" t="s">
        <v>71</v>
      </c>
      <c r="C98" s="102"/>
      <c r="D98" s="103"/>
      <c r="E98" s="103"/>
      <c r="F98" s="103"/>
      <c r="G98" s="103"/>
      <c r="H98" s="103"/>
      <c r="I98" s="103"/>
      <c r="J98" s="103"/>
      <c r="K98" s="103"/>
      <c r="L98" s="103"/>
      <c r="M98" s="103"/>
      <c r="N98" s="104"/>
    </row>
    <row r="99" spans="1:14" ht="36" customHeight="1" thickBot="1" x14ac:dyDescent="0.3">
      <c r="A99" s="96"/>
      <c r="B99" s="93" t="s">
        <v>131</v>
      </c>
      <c r="C99" s="102" t="s">
        <v>134</v>
      </c>
      <c r="D99" s="103"/>
      <c r="E99" s="103"/>
      <c r="F99" s="103"/>
      <c r="G99" s="103"/>
      <c r="H99" s="103"/>
      <c r="I99" s="103"/>
      <c r="J99" s="103"/>
      <c r="K99" s="103"/>
      <c r="L99" s="103"/>
      <c r="M99" s="103"/>
      <c r="N99" s="104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A1:N1"/>
    <mergeCell ref="A2:N2"/>
    <mergeCell ref="A3:N3"/>
    <mergeCell ref="A85:N85"/>
    <mergeCell ref="C86:N86"/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Q89"/>
  <sheetViews>
    <sheetView tabSelected="1" zoomScaleNormal="100" workbookViewId="0">
      <selection activeCell="P62" sqref="P62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5" width="7.7109375" style="5"/>
    <col min="16" max="17" width="42.7109375" style="5" customWidth="1"/>
    <col min="18" max="16384" width="7.7109375" style="5"/>
  </cols>
  <sheetData>
    <row r="1" spans="1:17" s="1" customFormat="1" x14ac:dyDescent="0.25">
      <c r="A1" s="100" t="s">
        <v>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23"/>
    </row>
    <row r="2" spans="1:17" s="1" customFormat="1" x14ac:dyDescent="0.25">
      <c r="A2" s="100" t="s">
        <v>2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23"/>
    </row>
    <row r="3" spans="1:17" s="1" customFormat="1" x14ac:dyDescent="0.25">
      <c r="A3" s="100" t="s">
        <v>3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23"/>
    </row>
    <row r="4" spans="1:17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7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7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7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7" ht="18" x14ac:dyDescent="0.25">
      <c r="A8" s="101" t="s">
        <v>133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</row>
    <row r="9" spans="1:17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7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7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v>1856403.2800000012</v>
      </c>
      <c r="I11" s="31">
        <v>1648114.6300000008</v>
      </c>
      <c r="J11" s="31">
        <f t="shared" ref="J11:M11" si="0">I57</f>
        <v>1719387.9700000011</v>
      </c>
      <c r="K11" s="31">
        <f t="shared" si="0"/>
        <v>1719387.9700000011</v>
      </c>
      <c r="L11" s="31">
        <f t="shared" si="0"/>
        <v>1719387.9700000011</v>
      </c>
      <c r="M11" s="31">
        <f t="shared" si="0"/>
        <v>1719387.9700000011</v>
      </c>
      <c r="N11" s="32">
        <f>B11</f>
        <v>2373085.09</v>
      </c>
      <c r="Q11" s="99"/>
    </row>
    <row r="12" spans="1:17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P12" s="10"/>
      <c r="Q12" s="99"/>
    </row>
    <row r="13" spans="1:17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P13" s="10"/>
      <c r="Q13" s="99"/>
    </row>
    <row r="14" spans="1:17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>
        <v>3265843.2000000002</v>
      </c>
      <c r="I14" s="38">
        <v>3265843.2000000002</v>
      </c>
      <c r="J14" s="39"/>
      <c r="K14" s="38"/>
      <c r="L14" s="39"/>
      <c r="M14" s="39"/>
      <c r="N14" s="40">
        <f t="shared" ref="N14:N19" si="1">SUM(B14:M14)</f>
        <v>26126745.599999998</v>
      </c>
      <c r="P14" s="10"/>
      <c r="Q14" s="99"/>
    </row>
    <row r="15" spans="1:17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/>
      <c r="K15" s="39"/>
      <c r="L15" s="39"/>
      <c r="M15" s="39"/>
      <c r="N15" s="40">
        <f t="shared" si="1"/>
        <v>0</v>
      </c>
      <c r="P15" s="10"/>
      <c r="Q15" s="99"/>
    </row>
    <row r="16" spans="1:17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>
        <v>19380.55</v>
      </c>
      <c r="I16" s="39">
        <v>19058.89</v>
      </c>
      <c r="J16" s="39"/>
      <c r="K16" s="39"/>
      <c r="L16" s="39"/>
      <c r="M16" s="39"/>
      <c r="N16" s="40">
        <f t="shared" si="1"/>
        <v>158670.94</v>
      </c>
      <c r="P16" s="10"/>
      <c r="Q16" s="99"/>
    </row>
    <row r="17" spans="1:17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/>
      <c r="K17" s="39"/>
      <c r="L17" s="39"/>
      <c r="M17" s="39"/>
      <c r="N17" s="40">
        <f t="shared" si="1"/>
        <v>0</v>
      </c>
      <c r="P17" s="10"/>
      <c r="Q17" s="99"/>
    </row>
    <row r="18" spans="1:17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/>
      <c r="K18" s="39"/>
      <c r="L18" s="39"/>
      <c r="M18" s="39"/>
      <c r="N18" s="40">
        <f t="shared" si="1"/>
        <v>0</v>
      </c>
      <c r="P18" s="10"/>
      <c r="Q18" s="99"/>
    </row>
    <row r="19" spans="1:17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>
        <v>919.59</v>
      </c>
      <c r="I19" s="39">
        <v>394.11</v>
      </c>
      <c r="J19" s="42"/>
      <c r="K19" s="42"/>
      <c r="L19" s="39"/>
      <c r="M19" s="39"/>
      <c r="N19" s="40">
        <f t="shared" si="1"/>
        <v>646606.27</v>
      </c>
      <c r="P19" s="10"/>
      <c r="Q19" s="99"/>
    </row>
    <row r="20" spans="1:17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v>3286143.34</v>
      </c>
      <c r="I20" s="44">
        <v>3285296.2</v>
      </c>
      <c r="J20" s="44">
        <f t="shared" si="2"/>
        <v>0</v>
      </c>
      <c r="K20" s="44">
        <f t="shared" si="2"/>
        <v>0</v>
      </c>
      <c r="L20" s="44">
        <f t="shared" si="2"/>
        <v>0</v>
      </c>
      <c r="M20" s="44">
        <f t="shared" si="2"/>
        <v>0</v>
      </c>
      <c r="N20" s="45">
        <f t="shared" si="2"/>
        <v>26932022.809999999</v>
      </c>
      <c r="Q20" s="99"/>
    </row>
    <row r="21" spans="1:17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P21" s="10"/>
      <c r="Q21" s="99"/>
    </row>
    <row r="22" spans="1:17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  <c r="P22" s="10"/>
      <c r="Q22" s="99"/>
    </row>
    <row r="23" spans="1:17" ht="15.75" x14ac:dyDescent="0.25">
      <c r="A23" s="49" t="s">
        <v>28</v>
      </c>
      <c r="B23" s="50">
        <f t="shared" ref="B23:M23" si="3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v>2010189.26</v>
      </c>
      <c r="I23" s="50">
        <v>1973605.5499999998</v>
      </c>
      <c r="J23" s="50">
        <f t="shared" si="3"/>
        <v>0</v>
      </c>
      <c r="K23" s="50">
        <f t="shared" si="3"/>
        <v>0</v>
      </c>
      <c r="L23" s="50">
        <f t="shared" si="3"/>
        <v>0</v>
      </c>
      <c r="M23" s="50">
        <f t="shared" si="3"/>
        <v>0</v>
      </c>
      <c r="N23" s="51">
        <f t="shared" ref="N23:N31" si="4">SUM(B23:M23)</f>
        <v>16022512.18</v>
      </c>
      <c r="P23" s="10"/>
      <c r="Q23" s="99"/>
    </row>
    <row r="24" spans="1:17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>
        <v>1160967.3999999999</v>
      </c>
      <c r="I24" s="39">
        <v>1128346.8899999999</v>
      </c>
      <c r="J24" s="39"/>
      <c r="K24" s="39"/>
      <c r="L24" s="42"/>
      <c r="M24" s="39"/>
      <c r="N24" s="51">
        <f t="shared" si="4"/>
        <v>9112760.1600000001</v>
      </c>
      <c r="P24" s="10"/>
      <c r="Q24" s="99"/>
    </row>
    <row r="25" spans="1:17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>
        <v>209850.87</v>
      </c>
      <c r="I25" s="39">
        <v>215366.32</v>
      </c>
      <c r="J25" s="39"/>
      <c r="K25" s="39"/>
      <c r="L25" s="42"/>
      <c r="M25" s="42"/>
      <c r="N25" s="51">
        <f t="shared" si="4"/>
        <v>1789668.1600000004</v>
      </c>
      <c r="P25" s="10"/>
      <c r="Q25" s="99"/>
    </row>
    <row r="26" spans="1:17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>
        <v>0</v>
      </c>
      <c r="I26" s="39">
        <v>0</v>
      </c>
      <c r="J26" s="39"/>
      <c r="K26" s="39"/>
      <c r="L26" s="42"/>
      <c r="M26" s="39"/>
      <c r="N26" s="51">
        <f t="shared" si="4"/>
        <v>0</v>
      </c>
      <c r="P26" s="10"/>
      <c r="Q26" s="99"/>
    </row>
    <row r="27" spans="1:17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>
        <v>412986.59</v>
      </c>
      <c r="I27" s="39">
        <v>457294.17</v>
      </c>
      <c r="J27" s="39"/>
      <c r="K27" s="39"/>
      <c r="L27" s="42"/>
      <c r="M27" s="39"/>
      <c r="N27" s="51">
        <f t="shared" si="4"/>
        <v>3672955.26</v>
      </c>
      <c r="P27" s="10"/>
      <c r="Q27" s="99"/>
    </row>
    <row r="28" spans="1:17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>
        <v>11629.34</v>
      </c>
      <c r="I28" s="39">
        <v>40026.129999999997</v>
      </c>
      <c r="J28" s="39"/>
      <c r="K28" s="39"/>
      <c r="L28" s="42"/>
      <c r="M28" s="39"/>
      <c r="N28" s="51">
        <f t="shared" si="4"/>
        <v>336800.33</v>
      </c>
      <c r="P28" s="10"/>
      <c r="Q28" s="99"/>
    </row>
    <row r="29" spans="1:17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>
        <v>29798.93</v>
      </c>
      <c r="I29" s="39">
        <v>6086.37</v>
      </c>
      <c r="J29" s="39"/>
      <c r="K29" s="39"/>
      <c r="L29" s="42"/>
      <c r="M29" s="39"/>
      <c r="N29" s="51">
        <f t="shared" si="4"/>
        <v>100633.44</v>
      </c>
      <c r="P29" s="10"/>
      <c r="Q29" s="99"/>
    </row>
    <row r="30" spans="1:17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>
        <v>181457.15</v>
      </c>
      <c r="I30" s="39">
        <v>114644.39</v>
      </c>
      <c r="J30" s="39"/>
      <c r="K30" s="39"/>
      <c r="L30" s="42"/>
      <c r="M30" s="39"/>
      <c r="N30" s="51">
        <f t="shared" si="4"/>
        <v>979854.92</v>
      </c>
      <c r="P30" s="10"/>
      <c r="Q30" s="99"/>
    </row>
    <row r="31" spans="1:17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>
        <v>3498.98</v>
      </c>
      <c r="I31" s="39">
        <v>11841.28</v>
      </c>
      <c r="J31" s="39"/>
      <c r="K31" s="39"/>
      <c r="L31" s="42"/>
      <c r="M31" s="39"/>
      <c r="N31" s="51">
        <f t="shared" si="4"/>
        <v>29839.910000000003</v>
      </c>
      <c r="P31" s="10"/>
      <c r="Q31" s="99"/>
    </row>
    <row r="32" spans="1:17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  <c r="P32" s="10"/>
      <c r="Q32" s="99"/>
    </row>
    <row r="33" spans="1:17" ht="15.75" x14ac:dyDescent="0.25">
      <c r="A33" s="49" t="s">
        <v>37</v>
      </c>
      <c r="B33" s="50">
        <f t="shared" ref="B33:M33" si="5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v>687969.98</v>
      </c>
      <c r="I33" s="50">
        <v>657672.04</v>
      </c>
      <c r="J33" s="50">
        <f t="shared" si="5"/>
        <v>0</v>
      </c>
      <c r="K33" s="50">
        <f t="shared" si="5"/>
        <v>0</v>
      </c>
      <c r="L33" s="50">
        <f t="shared" si="5"/>
        <v>0</v>
      </c>
      <c r="M33" s="50">
        <f t="shared" si="5"/>
        <v>0</v>
      </c>
      <c r="N33" s="51">
        <f t="shared" ref="N33:N52" si="6">SUM(B33:M33)</f>
        <v>5245052.21</v>
      </c>
      <c r="P33" s="10"/>
      <c r="Q33" s="99"/>
    </row>
    <row r="34" spans="1:17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6"/>
        <v>0</v>
      </c>
      <c r="P34" s="10"/>
      <c r="Q34" s="99"/>
    </row>
    <row r="35" spans="1:17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>
        <v>687497.64</v>
      </c>
      <c r="I35" s="39">
        <v>657672.04</v>
      </c>
      <c r="J35" s="39"/>
      <c r="K35" s="39"/>
      <c r="L35" s="42"/>
      <c r="M35" s="39"/>
      <c r="N35" s="51">
        <f t="shared" si="6"/>
        <v>5229344.16</v>
      </c>
      <c r="P35" s="10"/>
      <c r="Q35" s="99"/>
    </row>
    <row r="36" spans="1:17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>
        <v>472.34</v>
      </c>
      <c r="I36" s="39">
        <v>0</v>
      </c>
      <c r="J36" s="39"/>
      <c r="K36" s="39"/>
      <c r="L36" s="42"/>
      <c r="M36" s="39"/>
      <c r="N36" s="51">
        <f t="shared" si="6"/>
        <v>14588</v>
      </c>
      <c r="P36" s="10"/>
      <c r="Q36" s="99"/>
    </row>
    <row r="37" spans="1:17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>
        <v>0</v>
      </c>
      <c r="I37" s="39">
        <v>0</v>
      </c>
      <c r="J37" s="39"/>
      <c r="K37" s="39"/>
      <c r="L37" s="42"/>
      <c r="M37" s="39"/>
      <c r="N37" s="51">
        <f t="shared" si="6"/>
        <v>1120.05</v>
      </c>
      <c r="P37" s="10"/>
      <c r="Q37" s="99"/>
    </row>
    <row r="38" spans="1:17" ht="15.75" x14ac:dyDescent="0.25">
      <c r="A38" s="49" t="s">
        <v>42</v>
      </c>
      <c r="B38" s="50">
        <f t="shared" ref="B38:L38" si="7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v>532797.91999999993</v>
      </c>
      <c r="I38" s="50">
        <v>492067.62</v>
      </c>
      <c r="J38" s="50">
        <f t="shared" si="7"/>
        <v>0</v>
      </c>
      <c r="K38" s="50">
        <f t="shared" si="7"/>
        <v>0</v>
      </c>
      <c r="L38" s="50">
        <f t="shared" si="7"/>
        <v>0</v>
      </c>
      <c r="M38" s="50">
        <f>SUM(M39:M41)</f>
        <v>0</v>
      </c>
      <c r="N38" s="51">
        <f t="shared" si="6"/>
        <v>4529756.63</v>
      </c>
      <c r="P38" s="10"/>
      <c r="Q38" s="99"/>
    </row>
    <row r="39" spans="1:17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>
        <v>78033.53</v>
      </c>
      <c r="I39" s="42">
        <v>60137.94</v>
      </c>
      <c r="J39" s="42"/>
      <c r="K39" s="42"/>
      <c r="L39" s="42"/>
      <c r="M39" s="42"/>
      <c r="N39" s="51">
        <f t="shared" si="6"/>
        <v>967157.6100000001</v>
      </c>
      <c r="P39" s="10"/>
      <c r="Q39" s="99"/>
    </row>
    <row r="40" spans="1:17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>
        <v>173362.34</v>
      </c>
      <c r="I40" s="42">
        <v>121125.44</v>
      </c>
      <c r="J40" s="42"/>
      <c r="K40" s="42"/>
      <c r="L40" s="42"/>
      <c r="M40" s="42"/>
      <c r="N40" s="51">
        <f t="shared" si="6"/>
        <v>1230932.26</v>
      </c>
      <c r="P40" s="10"/>
      <c r="Q40" s="99"/>
    </row>
    <row r="41" spans="1:17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>
        <v>281402.05</v>
      </c>
      <c r="I41" s="42">
        <v>310804.24</v>
      </c>
      <c r="J41" s="42"/>
      <c r="K41" s="42"/>
      <c r="L41" s="42"/>
      <c r="M41" s="42"/>
      <c r="N41" s="51">
        <f t="shared" si="6"/>
        <v>2331666.7599999998</v>
      </c>
      <c r="P41" s="10"/>
      <c r="Q41" s="99"/>
    </row>
    <row r="42" spans="1:17" ht="15.75" x14ac:dyDescent="0.25">
      <c r="A42" s="49" t="s">
        <v>46</v>
      </c>
      <c r="B42" s="50">
        <f t="shared" ref="B42:M42" si="8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f t="shared" si="8"/>
        <v>0</v>
      </c>
      <c r="K42" s="50">
        <f t="shared" si="8"/>
        <v>0</v>
      </c>
      <c r="L42" s="50">
        <f t="shared" si="8"/>
        <v>0</v>
      </c>
      <c r="M42" s="50">
        <f t="shared" si="8"/>
        <v>0</v>
      </c>
      <c r="N42" s="51">
        <f t="shared" si="6"/>
        <v>0</v>
      </c>
      <c r="P42" s="10"/>
      <c r="Q42" s="99"/>
    </row>
    <row r="43" spans="1:17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/>
      <c r="K43" s="42"/>
      <c r="L43" s="42"/>
      <c r="M43" s="42"/>
      <c r="N43" s="51">
        <f t="shared" si="6"/>
        <v>0</v>
      </c>
      <c r="P43" s="10"/>
      <c r="Q43" s="99"/>
    </row>
    <row r="44" spans="1:17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/>
      <c r="K44" s="42"/>
      <c r="L44" s="42"/>
      <c r="M44" s="42"/>
      <c r="N44" s="51">
        <f t="shared" si="6"/>
        <v>0</v>
      </c>
      <c r="P44" s="10"/>
      <c r="Q44" s="99"/>
    </row>
    <row r="45" spans="1:17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/>
      <c r="K45" s="42"/>
      <c r="L45" s="42"/>
      <c r="M45" s="42"/>
      <c r="N45" s="51">
        <f t="shared" si="6"/>
        <v>0</v>
      </c>
      <c r="P45" s="10"/>
      <c r="Q45" s="99"/>
    </row>
    <row r="46" spans="1:17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>
        <v>105976.2</v>
      </c>
      <c r="I46" s="42">
        <v>74489.75</v>
      </c>
      <c r="J46" s="42"/>
      <c r="K46" s="42"/>
      <c r="L46" s="42"/>
      <c r="M46" s="42"/>
      <c r="N46" s="51">
        <f t="shared" si="6"/>
        <v>796562.82999999984</v>
      </c>
      <c r="P46" s="10"/>
      <c r="Q46" s="99"/>
    </row>
    <row r="47" spans="1:17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/>
      <c r="K47" s="42"/>
      <c r="L47" s="42"/>
      <c r="M47" s="42"/>
      <c r="N47" s="51">
        <f t="shared" si="6"/>
        <v>0</v>
      </c>
      <c r="P47" s="10"/>
      <c r="Q47" s="99"/>
    </row>
    <row r="48" spans="1:17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/>
      <c r="K48" s="42"/>
      <c r="L48" s="42"/>
      <c r="M48" s="42"/>
      <c r="N48" s="51">
        <f t="shared" si="6"/>
        <v>15</v>
      </c>
      <c r="P48" s="10"/>
      <c r="Q48" s="99"/>
    </row>
    <row r="49" spans="1:17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>
        <v>10875.09</v>
      </c>
      <c r="I49" s="42">
        <v>6337.9</v>
      </c>
      <c r="J49" s="42"/>
      <c r="K49" s="42"/>
      <c r="L49" s="42"/>
      <c r="M49" s="42"/>
      <c r="N49" s="51">
        <f t="shared" si="6"/>
        <v>51517.659999999996</v>
      </c>
      <c r="P49" s="10"/>
      <c r="Q49" s="99"/>
    </row>
    <row r="50" spans="1:17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>
        <v>146545.74</v>
      </c>
      <c r="I50" s="42">
        <v>9850</v>
      </c>
      <c r="J50" s="42"/>
      <c r="K50" s="42"/>
      <c r="L50" s="42"/>
      <c r="M50" s="42"/>
      <c r="N50" s="51">
        <f t="shared" si="6"/>
        <v>299225.62</v>
      </c>
      <c r="P50" s="10"/>
      <c r="Q50" s="99"/>
    </row>
    <row r="51" spans="1:17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/>
      <c r="K51" s="42"/>
      <c r="L51" s="42"/>
      <c r="M51" s="42"/>
      <c r="N51" s="51">
        <f t="shared" si="6"/>
        <v>0</v>
      </c>
      <c r="P51" s="10"/>
      <c r="Q51" s="99"/>
    </row>
    <row r="52" spans="1:17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>
        <v>77.8</v>
      </c>
      <c r="I52" s="42">
        <v>0</v>
      </c>
      <c r="J52" s="42"/>
      <c r="K52" s="42"/>
      <c r="L52" s="42"/>
      <c r="M52" s="42"/>
      <c r="N52" s="51">
        <f t="shared" si="6"/>
        <v>641077.80000000005</v>
      </c>
      <c r="P52" s="10"/>
      <c r="Q52" s="99"/>
    </row>
    <row r="53" spans="1:17" s="10" customFormat="1" ht="15.75" x14ac:dyDescent="0.25">
      <c r="A53" s="43" t="s">
        <v>0</v>
      </c>
      <c r="B53" s="44">
        <f t="shared" ref="B53:N53" si="9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v>3494431.99</v>
      </c>
      <c r="I53" s="44">
        <v>3214022.86</v>
      </c>
      <c r="J53" s="44">
        <f t="shared" si="9"/>
        <v>0</v>
      </c>
      <c r="K53" s="44">
        <f t="shared" si="9"/>
        <v>0</v>
      </c>
      <c r="L53" s="44">
        <f t="shared" si="9"/>
        <v>0</v>
      </c>
      <c r="M53" s="44">
        <f t="shared" si="9"/>
        <v>0</v>
      </c>
      <c r="N53" s="44">
        <f t="shared" si="9"/>
        <v>27585719.93</v>
      </c>
      <c r="Q53" s="99"/>
    </row>
    <row r="54" spans="1:17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P54" s="10"/>
      <c r="Q54" s="99"/>
    </row>
    <row r="55" spans="1:17" s="10" customFormat="1" ht="15.75" x14ac:dyDescent="0.25">
      <c r="A55" s="43" t="s">
        <v>57</v>
      </c>
      <c r="B55" s="52">
        <f t="shared" ref="B55:N55" si="10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v>-208288.65000000037</v>
      </c>
      <c r="I55" s="44">
        <v>71273.340000000317</v>
      </c>
      <c r="J55" s="44">
        <f t="shared" si="10"/>
        <v>0</v>
      </c>
      <c r="K55" s="44">
        <f t="shared" si="10"/>
        <v>0</v>
      </c>
      <c r="L55" s="44">
        <f t="shared" si="10"/>
        <v>0</v>
      </c>
      <c r="M55" s="44">
        <f t="shared" si="10"/>
        <v>0</v>
      </c>
      <c r="N55" s="44">
        <f t="shared" si="10"/>
        <v>-653697.12000000104</v>
      </c>
      <c r="Q55" s="99"/>
    </row>
    <row r="56" spans="1:17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P56" s="10"/>
      <c r="Q56" s="99"/>
    </row>
    <row r="57" spans="1:17" s="11" customFormat="1" ht="15.75" x14ac:dyDescent="0.25">
      <c r="A57" s="43" t="s">
        <v>58</v>
      </c>
      <c r="B57" s="52">
        <f t="shared" ref="B57:N57" si="11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v>1648114.6300000008</v>
      </c>
      <c r="I57" s="44">
        <v>1719387.9700000011</v>
      </c>
      <c r="J57" s="44">
        <f t="shared" si="11"/>
        <v>1719387.9700000011</v>
      </c>
      <c r="K57" s="44">
        <f t="shared" si="11"/>
        <v>1719387.9700000011</v>
      </c>
      <c r="L57" s="44">
        <f t="shared" si="11"/>
        <v>1719387.9700000011</v>
      </c>
      <c r="M57" s="44">
        <f t="shared" si="11"/>
        <v>1719387.9700000011</v>
      </c>
      <c r="N57" s="44">
        <f t="shared" si="11"/>
        <v>1719387.9699999988</v>
      </c>
      <c r="P57" s="10"/>
      <c r="Q57" s="99"/>
    </row>
    <row r="59" spans="1:17" ht="12.75" x14ac:dyDescent="0.2">
      <c r="A59" s="5"/>
      <c r="B59" s="12"/>
      <c r="C59" s="12"/>
      <c r="D59" s="12"/>
      <c r="E59" s="2"/>
      <c r="K59" s="13"/>
      <c r="M59" s="12"/>
    </row>
    <row r="60" spans="1:17" x14ac:dyDescent="0.25">
      <c r="M60" s="12"/>
    </row>
    <row r="61" spans="1:17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7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>
        <v>0</v>
      </c>
      <c r="I62" s="56">
        <v>1.5</v>
      </c>
      <c r="J62" s="56"/>
      <c r="K62" s="56"/>
      <c r="L62" s="56"/>
      <c r="M62" s="56"/>
    </row>
    <row r="63" spans="1:17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>
        <v>1648114.63</v>
      </c>
      <c r="I63" s="56">
        <v>1719386.4700000002</v>
      </c>
      <c r="J63" s="56"/>
      <c r="K63" s="56"/>
      <c r="L63" s="56"/>
      <c r="M63" s="56"/>
    </row>
    <row r="64" spans="1:17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/>
      <c r="K64" s="56"/>
      <c r="L64" s="56"/>
      <c r="M64" s="56"/>
    </row>
    <row r="65" spans="1:14" ht="13.5" customHeight="1" x14ac:dyDescent="0.25">
      <c r="A65" s="53" t="s">
        <v>75</v>
      </c>
      <c r="B65" s="58">
        <f t="shared" ref="B65:M65" si="12">SUM(B62:B64)</f>
        <v>2273482.8299999996</v>
      </c>
      <c r="C65" s="58">
        <f t="shared" si="12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v>1648114.63</v>
      </c>
      <c r="I65" s="58">
        <v>1719387.9700000002</v>
      </c>
      <c r="J65" s="58">
        <f>SUM(J62:J64)</f>
        <v>0</v>
      </c>
      <c r="K65" s="58">
        <f t="shared" si="12"/>
        <v>0</v>
      </c>
      <c r="L65" s="58">
        <f t="shared" si="12"/>
        <v>0</v>
      </c>
      <c r="M65" s="58">
        <f t="shared" si="12"/>
        <v>0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>
        <v>61287.29</v>
      </c>
      <c r="I68" s="56">
        <v>51176.79</v>
      </c>
      <c r="J68" s="56"/>
      <c r="K68" s="56"/>
      <c r="L68" s="56"/>
      <c r="M68" s="56"/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>
        <v>1586827.34</v>
      </c>
      <c r="I69" s="56">
        <v>1668211.18</v>
      </c>
      <c r="J69" s="56"/>
      <c r="K69" s="56"/>
      <c r="L69" s="56"/>
      <c r="M69" s="56"/>
    </row>
    <row r="70" spans="1:14" ht="13.5" customHeight="1" x14ac:dyDescent="0.25">
      <c r="A70" s="53" t="s">
        <v>75</v>
      </c>
      <c r="B70" s="58">
        <f t="shared" ref="B70:M70" si="13">SUM(B68:B69)</f>
        <v>2273482.83</v>
      </c>
      <c r="C70" s="58">
        <f t="shared" si="13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v>1648114.6300000001</v>
      </c>
      <c r="I70" s="58">
        <v>1719387.97</v>
      </c>
      <c r="J70" s="58">
        <f t="shared" si="13"/>
        <v>0</v>
      </c>
      <c r="K70" s="58">
        <f t="shared" si="13"/>
        <v>0</v>
      </c>
      <c r="L70" s="58">
        <f t="shared" si="13"/>
        <v>0</v>
      </c>
      <c r="M70" s="58">
        <f t="shared" si="13"/>
        <v>0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67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SUM(B79:B79)</f>
        <v>394.11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394.11</v>
      </c>
      <c r="E79" s="12"/>
      <c r="F79" s="12"/>
      <c r="J79" s="17"/>
      <c r="K79" s="2"/>
    </row>
    <row r="80" spans="1:14" ht="12.75" x14ac:dyDescent="0.2">
      <c r="A80" s="5"/>
      <c r="B80" s="64"/>
      <c r="E80" s="12"/>
      <c r="F80" s="12"/>
      <c r="J80" s="17"/>
      <c r="K80" s="2"/>
    </row>
    <row r="81" spans="1:11" ht="12" customHeight="1" x14ac:dyDescent="0.2">
      <c r="A81" s="55" t="s">
        <v>36</v>
      </c>
      <c r="B81" s="62">
        <f>B82+B83</f>
        <v>11841.28</v>
      </c>
      <c r="J81" s="17"/>
      <c r="K81" s="2"/>
    </row>
    <row r="82" spans="1:11" ht="12.75" x14ac:dyDescent="0.2">
      <c r="A82" s="63" t="s">
        <v>82</v>
      </c>
      <c r="B82" s="64">
        <v>50</v>
      </c>
      <c r="E82" s="12"/>
      <c r="J82" s="17"/>
      <c r="K82" s="2"/>
    </row>
    <row r="83" spans="1:11" ht="12.75" x14ac:dyDescent="0.2">
      <c r="A83" s="63" t="s">
        <v>132</v>
      </c>
      <c r="B83" s="64">
        <v>11791.28</v>
      </c>
      <c r="E83" s="12"/>
      <c r="J83" s="17"/>
      <c r="K83" s="2"/>
    </row>
    <row r="84" spans="1:11" x14ac:dyDescent="0.2">
      <c r="A84" s="55"/>
      <c r="B84" s="62"/>
      <c r="D84" s="97"/>
      <c r="E84" s="12"/>
      <c r="J84" s="17"/>
      <c r="K84" s="2"/>
    </row>
    <row r="85" spans="1:11" ht="12.75" x14ac:dyDescent="0.2">
      <c r="A85" s="55" t="s">
        <v>56</v>
      </c>
      <c r="B85" s="62">
        <f>SUM(B86:B86)</f>
        <v>0</v>
      </c>
      <c r="J85" s="17"/>
      <c r="K85" s="2"/>
    </row>
    <row r="86" spans="1:11" ht="12.75" x14ac:dyDescent="0.2">
      <c r="A86" s="63"/>
      <c r="B86" s="64"/>
      <c r="J86" s="17"/>
      <c r="K86" s="2"/>
    </row>
    <row r="87" spans="1:11" ht="12.75" x14ac:dyDescent="0.2">
      <c r="A87" s="55"/>
      <c r="B87" s="62"/>
      <c r="J87" s="17"/>
      <c r="K87" s="2"/>
    </row>
    <row r="88" spans="1:11" ht="12.75" x14ac:dyDescent="0.2">
      <c r="A88" s="55" t="s">
        <v>52</v>
      </c>
      <c r="B88" s="62">
        <f>B89</f>
        <v>0</v>
      </c>
      <c r="J88" s="17"/>
      <c r="K88" s="2"/>
    </row>
    <row r="89" spans="1:11" ht="12.75" x14ac:dyDescent="0.2">
      <c r="A89" s="63"/>
      <c r="B89" s="64"/>
      <c r="J89" s="17"/>
      <c r="K89" s="2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CAF5B0-39AF-4B57-A3F0-37121CD84862}"/>
</file>

<file path=customXml/itemProps2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2024-07-05T13:52:26Z</cp:lastPrinted>
  <dcterms:created xsi:type="dcterms:W3CDTF">2010-03-08T12:18:22Z</dcterms:created>
  <dcterms:modified xsi:type="dcterms:W3CDTF">2024-10-02T11:20:13Z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0x0101000536DC5EDA1AB249A3DF49FD91360644</vt:lpwstr>
  </property>
</Properties>
</file>