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O:\Geral\Geral\Portal da Transparência - Controladoria\6 - Contratos de Gestão\ICESP\Prestações de Contas Mensais\"/>
    </mc:Choice>
  </mc:AlternateContent>
  <xr:revisionPtr revIDLastSave="0" documentId="13_ncr:1_{28FAB0AD-C984-490E-AEC9-8FFA6EEBCD13}" xr6:coauthVersionLast="47" xr6:coauthVersionMax="47" xr10:uidLastSave="{00000000-0000-0000-0000-000000000000}"/>
  <bookViews>
    <workbookView xWindow="-120" yWindow="-120" windowWidth="29040" windowHeight="15840" tabRatio="943" activeTab="3" xr2:uid="{00000000-000D-0000-FFFF-FFFF00000000}"/>
  </bookViews>
  <sheets>
    <sheet name="BALANÇO OPERACIONAIS" sheetId="20" r:id="rId1"/>
    <sheet name="DRE" sheetId="21" r:id="rId2"/>
    <sheet name="DFC" sheetId="18" r:id="rId3"/>
    <sheet name="CONCILIAÇÃO" sheetId="19" r:id="rId4"/>
    <sheet name="ICESP-CGs OP 88700_701" sheetId="11" state="hidden" r:id="rId5"/>
  </sheets>
  <externalReferences>
    <externalReference r:id="rId6"/>
    <externalReference r:id="rId7"/>
  </externalReferences>
  <definedNames>
    <definedName name="_xlnm._FilterDatabase" localSheetId="0" hidden="1">'BALANÇO OPERACIONAIS'!$A$10:$B$38</definedName>
    <definedName name="_xlnm._FilterDatabase" localSheetId="1" hidden="1">DRE!$A$11:$B$35</definedName>
    <definedName name="A" localSheetId="3">#REF!</definedName>
    <definedName name="A" localSheetId="2">#REF!</definedName>
    <definedName name="A" localSheetId="4">#REF!</definedName>
    <definedName name="A">#REF!</definedName>
    <definedName name="AAAAAAAAAAA" localSheetId="3">#REF!</definedName>
    <definedName name="AAAAAAAAAAA" localSheetId="2">#REF!</definedName>
    <definedName name="AAAAAAAAAAA" localSheetId="4">#REF!</definedName>
    <definedName name="AAAAAAAAAAA">#REF!</definedName>
    <definedName name="_xlnm.Print_Area" localSheetId="3">CONCILIAÇÃO!$A$1:$N$19</definedName>
    <definedName name="_xlnm.Print_Area" localSheetId="2">DFC!$A$1:$P$41</definedName>
    <definedName name="_xlnm.Print_Area" localSheetId="4">'ICESP-CGs OP 88700_701'!$A$1:$Q$40</definedName>
    <definedName name="B" localSheetId="3">#REF!</definedName>
    <definedName name="B" localSheetId="2">#REF!</definedName>
    <definedName name="B" localSheetId="4">#REF!</definedName>
    <definedName name="B">#REF!</definedName>
    <definedName name="b110000000000" localSheetId="0">#REF!</definedName>
    <definedName name="b110000000000" localSheetId="1">#REF!</definedName>
    <definedName name="b110000000000">#REF!</definedName>
    <definedName name="bbbbbbbbbbbbbbb" localSheetId="3">#REF!</definedName>
    <definedName name="bbbbbbbbbbbbbbb" localSheetId="2">#REF!</definedName>
    <definedName name="bbbbbbbbbbbbbbb" localSheetId="4">#REF!</definedName>
    <definedName name="bbbbbbbbbbbbbbb">#REF!</definedName>
    <definedName name="CONSOL_HIERARQUIZADO_HCOP" localSheetId="3">#REF!</definedName>
    <definedName name="CONSOL_HIERARQUIZADO_HCOP" localSheetId="2">#REF!</definedName>
    <definedName name="CONSOL_HIERARQUIZADO_HCOP" localSheetId="4">#REF!</definedName>
    <definedName name="CONSOL_HIERARQUIZADO_HCOP">#REF!</definedName>
    <definedName name="CONSOLIDADO" localSheetId="3">#REF!</definedName>
    <definedName name="CONSOLIDADO" localSheetId="2">#REF!</definedName>
    <definedName name="CONSOLIDADO" localSheetId="4">#REF!</definedName>
    <definedName name="CONSOLIDADO">#REF!</definedName>
    <definedName name="CRIS" localSheetId="3">#REF!</definedName>
    <definedName name="CRIS" localSheetId="2">#REF!</definedName>
    <definedName name="CRIS" localSheetId="4">#REF!</definedName>
    <definedName name="CRIS">#REF!</definedName>
    <definedName name="E" localSheetId="0">#REF!</definedName>
    <definedName name="E" localSheetId="3">#REF!</definedName>
    <definedName name="E" localSheetId="2">#REF!</definedName>
    <definedName name="E" localSheetId="1">#REF!</definedName>
    <definedName name="E" localSheetId="4">#REF!</definedName>
    <definedName name="E">#REF!</definedName>
    <definedName name="e_consolidado_hier_completa" localSheetId="0">#REF!</definedName>
    <definedName name="e_consolidado_hier_completa" localSheetId="3">#REF!</definedName>
    <definedName name="e_consolidado_hier_completa" localSheetId="2">#REF!</definedName>
    <definedName name="e_consolidado_hier_completa" localSheetId="1">#REF!</definedName>
    <definedName name="e_consolidado_hier_completa" localSheetId="4">#REF!</definedName>
    <definedName name="e_consolidado_hier_completa">#REF!</definedName>
    <definedName name="e_consolidado_julho07_hier_completa" localSheetId="0">#REF!</definedName>
    <definedName name="e_consolidado_julho07_hier_completa" localSheetId="3">#REF!</definedName>
    <definedName name="e_consolidado_julho07_hier_completa" localSheetId="2">#REF!</definedName>
    <definedName name="e_consolidado_julho07_hier_completa" localSheetId="1">#REF!</definedName>
    <definedName name="e_consolidado_julho07_hier_completa" localSheetId="4">#REF!</definedName>
    <definedName name="e_consolidado_julho07_hier_completa">#REF!</definedName>
    <definedName name="e_saldo_total_julh07_hier_completa" localSheetId="0">#REF!</definedName>
    <definedName name="e_saldo_total_julh07_hier_completa" localSheetId="3">#REF!</definedName>
    <definedName name="e_saldo_total_julh07_hier_completa" localSheetId="2">#REF!</definedName>
    <definedName name="e_saldo_total_julh07_hier_completa" localSheetId="1">#REF!</definedName>
    <definedName name="e_saldo_total_julh07_hier_completa" localSheetId="4">#REF!</definedName>
    <definedName name="e_saldo_total_julh07_hier_completa">#REF!</definedName>
    <definedName name="F" localSheetId="0">#REF!</definedName>
    <definedName name="F" localSheetId="3">#REF!</definedName>
    <definedName name="F" localSheetId="2">#REF!</definedName>
    <definedName name="F" localSheetId="1">#REF!</definedName>
    <definedName name="F" localSheetId="4">#REF!</definedName>
    <definedName name="F">#REF!</definedName>
    <definedName name="FFFFFFF" localSheetId="3">#REF!</definedName>
    <definedName name="FFFFFFF" localSheetId="2">#REF!</definedName>
    <definedName name="FFFFFFF" localSheetId="4">#REF!</definedName>
    <definedName name="FFFFFFF">#REF!</definedName>
    <definedName name="FFFFFFFFFFFFFFFFFF" localSheetId="3">#REF!</definedName>
    <definedName name="FFFFFFFFFFFFFFFFFF" localSheetId="2">#REF!</definedName>
    <definedName name="FFFFFFFFFFFFFFFFFF" localSheetId="4">#REF!</definedName>
    <definedName name="FFFFFFFFFFFFFFFFFF">#REF!</definedName>
    <definedName name="fppfpfpfp" localSheetId="3">#REF!</definedName>
    <definedName name="fppfpfpfp" localSheetId="2">#REF!</definedName>
    <definedName name="fppfpfpfp" localSheetId="4">#REF!</definedName>
    <definedName name="fppfpfpfp">#REF!</definedName>
    <definedName name="ggg" localSheetId="3">#REF!</definedName>
    <definedName name="ggg" localSheetId="2">#REF!</definedName>
    <definedName name="ggg" localSheetId="4">#REF!</definedName>
    <definedName name="ggg">#REF!</definedName>
    <definedName name="GR" localSheetId="3">#REF!</definedName>
    <definedName name="GR" localSheetId="2">#REF!</definedName>
    <definedName name="GR" localSheetId="4">#REF!</definedName>
    <definedName name="GR">#REF!</definedName>
    <definedName name="ICESP_DFC___CONSOL_HIERAR" localSheetId="3">#REF!</definedName>
    <definedName name="ICESP_DFC___CONSOL_HIERAR" localSheetId="2">#REF!</definedName>
    <definedName name="ICESP_DFC___CONSOL_HIERAR" localSheetId="4">#REF!</definedName>
    <definedName name="ICESP_DFC___CONSOL_HIERAR">#REF!</definedName>
    <definedName name="já" localSheetId="3">#REF!</definedName>
    <definedName name="já" localSheetId="2">#REF!</definedName>
    <definedName name="já" localSheetId="4">#REF!</definedName>
    <definedName name="já">#REF!</definedName>
    <definedName name="jjjjjjjjjjjjjjjjjjjjj" localSheetId="3">#REF!</definedName>
    <definedName name="jjjjjjjjjjjjjjjjjjjjj" localSheetId="2">#REF!</definedName>
    <definedName name="jjjjjjjjjjjjjjjjjjjjj" localSheetId="4">#REF!</definedName>
    <definedName name="jjjjjjjjjjjjjjjjjjjjj">#REF!</definedName>
    <definedName name="k" localSheetId="3">#REF!</definedName>
    <definedName name="k" localSheetId="2">#REF!</definedName>
    <definedName name="k" localSheetId="4">#REF!</definedName>
    <definedName name="k">#REF!</definedName>
    <definedName name="LDLDLDLDLD" localSheetId="3">#REF!</definedName>
    <definedName name="LDLDLDLDLD" localSheetId="2">#REF!</definedName>
    <definedName name="LDLDLDLDLD" localSheetId="4">#REF!</definedName>
    <definedName name="LDLDLDLDLD">#REF!</definedName>
    <definedName name="LL" localSheetId="0">#REF!</definedName>
    <definedName name="LL" localSheetId="3">#REF!</definedName>
    <definedName name="LL" localSheetId="2">#REF!</definedName>
    <definedName name="LL" localSheetId="1">#REF!</definedName>
    <definedName name="LL" localSheetId="4">#REF!</definedName>
    <definedName name="LL">#REF!</definedName>
    <definedName name="mmmm" localSheetId="3">#REF!</definedName>
    <definedName name="mmmm" localSheetId="2">#REF!</definedName>
    <definedName name="mmmm" localSheetId="4">#REF!</definedName>
    <definedName name="mmmm">#REF!</definedName>
    <definedName name="N___Consolidado_ICESP_HIER" localSheetId="3">#REF!</definedName>
    <definedName name="N___Consolidado_ICESP_HIER" localSheetId="2">#REF!</definedName>
    <definedName name="N___Consolidado_ICESP_HIER" localSheetId="4">#REF!</definedName>
    <definedName name="N___Consolidado_ICESP_HIER">#REF!</definedName>
    <definedName name="o" localSheetId="3">#REF!</definedName>
    <definedName name="o" localSheetId="2">#REF!</definedName>
    <definedName name="o" localSheetId="4">#REF!</definedName>
    <definedName name="o">#REF!</definedName>
    <definedName name="tb" localSheetId="3">#REF!</definedName>
    <definedName name="tb" localSheetId="2">#REF!</definedName>
    <definedName name="tb" localSheetId="4">#REF!</definedName>
    <definedName name="tb">#REF!</definedName>
    <definedName name="tbCG">[1]Plan1!$J$5:$K$1422</definedName>
    <definedName name="tbEspTit">[1]Plan1!$A$5:$B$7</definedName>
    <definedName name="tbTpReceita">[1]Plan1!$D$5:$E$10</definedName>
    <definedName name="z" localSheetId="3">#REF!</definedName>
    <definedName name="z" localSheetId="2">#REF!</definedName>
    <definedName name="z" localSheetId="4">#REF!</definedName>
    <definedName name="z">#REF!</definedName>
    <definedName name="ZZ_DISTR_AIH_CONTR_DEZ2005" localSheetId="3">#REF!</definedName>
    <definedName name="ZZ_DISTR_AIH_CONTR_DEZ2005" localSheetId="2">#REF!</definedName>
    <definedName name="ZZ_DISTR_AIH_CONTR_DEZ2005" localSheetId="4">#REF!</definedName>
    <definedName name="ZZ_DISTR_AIH_CONTR_DEZ2005">#REF!</definedName>
    <definedName name="ZZ_DISTR_AIH_CONTR_JAN2006" localSheetId="3">#REF!</definedName>
    <definedName name="ZZ_DISTR_AIH_CONTR_JAN2006" localSheetId="2">#REF!</definedName>
    <definedName name="ZZ_DISTR_AIH_CONTR_JAN2006" localSheetId="4">#REF!</definedName>
    <definedName name="ZZ_DISTR_AIH_CONTR_JAN2006">#REF!</definedName>
    <definedName name="ZZ_DISTR_AMB_CONTR_DEZ2005" localSheetId="3">#REF!</definedName>
    <definedName name="ZZ_DISTR_AMB_CONTR_DEZ2005" localSheetId="2">#REF!</definedName>
    <definedName name="ZZ_DISTR_AMB_CONTR_DEZ2005" localSheetId="4">#REF!</definedName>
    <definedName name="ZZ_DISTR_AMB_CONTR_DEZ2005">#REF!</definedName>
    <definedName name="ZZ_DISTR_AMB_CONTR_JAN2006" localSheetId="3">#REF!</definedName>
    <definedName name="ZZ_DISTR_AMB_CONTR_JAN2006" localSheetId="2">#REF!</definedName>
    <definedName name="ZZ_DISTR_AMB_CONTR_JAN2006" localSheetId="4">#REF!</definedName>
    <definedName name="ZZ_DISTR_AMB_CONTR_JAN2006">#REF!</definedName>
    <definedName name="ZZ_DISTR_CONTR_AMB_JAN2006_Sem_coincidentes_ZZ_DISTR_AMB_CONTR_J" localSheetId="3">#REF!</definedName>
    <definedName name="ZZ_DISTR_CONTR_AMB_JAN2006_Sem_coincidentes_ZZ_DISTR_AMB_CONTR_J" localSheetId="2">#REF!</definedName>
    <definedName name="ZZ_DISTR_CONTR_AMB_JAN2006_Sem_coincidentes_ZZ_DISTR_AMB_CONTR_J" localSheetId="4">#REF!</definedName>
    <definedName name="ZZ_DISTR_CONTR_AMB_JAN2006_Sem_coincidentes_ZZ_DISTR_AMB_CONTR_J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41" i="21" l="1"/>
  <c r="N40" i="21"/>
  <c r="N39" i="21" s="1"/>
  <c r="M39" i="21"/>
  <c r="L39" i="21"/>
  <c r="K39" i="21"/>
  <c r="J39" i="21"/>
  <c r="I39" i="21"/>
  <c r="H39" i="21"/>
  <c r="G39" i="21"/>
  <c r="F39" i="21"/>
  <c r="E39" i="21"/>
  <c r="D39" i="21"/>
  <c r="C39" i="21"/>
  <c r="B39" i="21"/>
  <c r="L37" i="21"/>
  <c r="L43" i="21" s="1"/>
  <c r="K37" i="21"/>
  <c r="K43" i="21" s="1"/>
  <c r="N35" i="21"/>
  <c r="N34" i="21"/>
  <c r="N33" i="21"/>
  <c r="N32" i="21"/>
  <c r="N31" i="21"/>
  <c r="N30" i="21"/>
  <c r="N29" i="21"/>
  <c r="N28" i="21"/>
  <c r="N27" i="21"/>
  <c r="M26" i="21"/>
  <c r="L26" i="21"/>
  <c r="K26" i="21"/>
  <c r="J26" i="21"/>
  <c r="J19" i="21" s="1"/>
  <c r="I26" i="21"/>
  <c r="I19" i="21" s="1"/>
  <c r="H26" i="21"/>
  <c r="G26" i="21"/>
  <c r="G19" i="21" s="1"/>
  <c r="F26" i="21"/>
  <c r="E26" i="21"/>
  <c r="D26" i="21"/>
  <c r="C26" i="21"/>
  <c r="B26" i="21"/>
  <c r="B19" i="21" s="1"/>
  <c r="N25" i="21"/>
  <c r="N24" i="21"/>
  <c r="N23" i="21"/>
  <c r="N22" i="21"/>
  <c r="N21" i="21"/>
  <c r="N26" i="21" s="1"/>
  <c r="N19" i="21" s="1"/>
  <c r="M19" i="21"/>
  <c r="L19" i="21"/>
  <c r="K19" i="21"/>
  <c r="H19" i="21"/>
  <c r="F19" i="21"/>
  <c r="E19" i="21"/>
  <c r="D19" i="21"/>
  <c r="C19" i="21"/>
  <c r="N17" i="21"/>
  <c r="N16" i="21"/>
  <c r="N15" i="21"/>
  <c r="N12" i="21" s="1"/>
  <c r="N14" i="21"/>
  <c r="N13" i="21"/>
  <c r="M12" i="21"/>
  <c r="M37" i="21" s="1"/>
  <c r="M43" i="21" s="1"/>
  <c r="L12" i="21"/>
  <c r="K12" i="21"/>
  <c r="J12" i="21"/>
  <c r="J37" i="21" s="1"/>
  <c r="J43" i="21" s="1"/>
  <c r="I12" i="21"/>
  <c r="I37" i="21" s="1"/>
  <c r="I43" i="21" s="1"/>
  <c r="H12" i="21"/>
  <c r="H37" i="21" s="1"/>
  <c r="H43" i="21" s="1"/>
  <c r="G12" i="21"/>
  <c r="F12" i="21"/>
  <c r="F37" i="21" s="1"/>
  <c r="F43" i="21" s="1"/>
  <c r="F46" i="21" s="1"/>
  <c r="E12" i="21"/>
  <c r="E37" i="21" s="1"/>
  <c r="E43" i="21" s="1"/>
  <c r="D12" i="21"/>
  <c r="D37" i="21" s="1"/>
  <c r="D43" i="21" s="1"/>
  <c r="C12" i="21"/>
  <c r="C37" i="21" s="1"/>
  <c r="C43" i="21" s="1"/>
  <c r="B12" i="21"/>
  <c r="D38" i="20"/>
  <c r="D36" i="20" s="1"/>
  <c r="C38" i="20"/>
  <c r="C36" i="20" s="1"/>
  <c r="B38" i="20"/>
  <c r="B36" i="20" s="1"/>
  <c r="M36" i="20"/>
  <c r="L36" i="20"/>
  <c r="K36" i="20"/>
  <c r="J36" i="20"/>
  <c r="I36" i="20"/>
  <c r="H36" i="20"/>
  <c r="G36" i="20"/>
  <c r="F36" i="20"/>
  <c r="E36" i="20"/>
  <c r="M33" i="20"/>
  <c r="L33" i="20"/>
  <c r="K33" i="20"/>
  <c r="J33" i="20"/>
  <c r="I33" i="20"/>
  <c r="H33" i="20"/>
  <c r="G33" i="20"/>
  <c r="G25" i="20" s="1"/>
  <c r="F33" i="20"/>
  <c r="E33" i="20"/>
  <c r="D33" i="20"/>
  <c r="C33" i="20"/>
  <c r="B33" i="20"/>
  <c r="C27" i="20"/>
  <c r="M26" i="20"/>
  <c r="L26" i="20"/>
  <c r="K26" i="20"/>
  <c r="J26" i="20"/>
  <c r="I26" i="20"/>
  <c r="I25" i="20" s="1"/>
  <c r="H26" i="20"/>
  <c r="H25" i="20" s="1"/>
  <c r="G26" i="20"/>
  <c r="F26" i="20"/>
  <c r="E26" i="20"/>
  <c r="E25" i="20" s="1"/>
  <c r="D26" i="20"/>
  <c r="C26" i="20"/>
  <c r="B26" i="20"/>
  <c r="M25" i="20"/>
  <c r="L25" i="20"/>
  <c r="K25" i="20"/>
  <c r="J25" i="20"/>
  <c r="F25" i="20"/>
  <c r="M21" i="20"/>
  <c r="L21" i="20"/>
  <c r="K21" i="20"/>
  <c r="J21" i="20"/>
  <c r="I21" i="20"/>
  <c r="H21" i="20"/>
  <c r="G21" i="20"/>
  <c r="F21" i="20"/>
  <c r="E21" i="20"/>
  <c r="D21" i="20"/>
  <c r="C21" i="20"/>
  <c r="B21" i="20"/>
  <c r="M13" i="20"/>
  <c r="L13" i="20"/>
  <c r="K13" i="20"/>
  <c r="J13" i="20"/>
  <c r="I13" i="20"/>
  <c r="H13" i="20"/>
  <c r="G13" i="20"/>
  <c r="F13" i="20"/>
  <c r="E13" i="20"/>
  <c r="D13" i="20"/>
  <c r="C13" i="20"/>
  <c r="B13" i="20"/>
  <c r="M12" i="20"/>
  <c r="L12" i="20"/>
  <c r="K12" i="20"/>
  <c r="J12" i="20"/>
  <c r="I12" i="20"/>
  <c r="H12" i="20"/>
  <c r="G12" i="20"/>
  <c r="F12" i="20"/>
  <c r="E12" i="20"/>
  <c r="D12" i="20"/>
  <c r="C12" i="20"/>
  <c r="B12" i="20"/>
  <c r="B25" i="20" l="1"/>
  <c r="B37" i="21"/>
  <c r="B43" i="21" s="1"/>
  <c r="N37" i="21"/>
  <c r="N43" i="21" s="1"/>
  <c r="G37" i="21"/>
  <c r="G43" i="21" s="1"/>
  <c r="G46" i="21" s="1"/>
  <c r="D25" i="20"/>
  <c r="C25" i="20"/>
  <c r="N19" i="19" l="1"/>
  <c r="M19" i="19"/>
  <c r="L19" i="19"/>
  <c r="K19" i="19"/>
  <c r="J19" i="19"/>
  <c r="I19" i="19"/>
  <c r="H19" i="19"/>
  <c r="G19" i="19"/>
  <c r="F19" i="19"/>
  <c r="E19" i="19"/>
  <c r="D19" i="19"/>
  <c r="C19" i="19"/>
  <c r="P39" i="18"/>
  <c r="C39" i="18"/>
  <c r="N35" i="18"/>
  <c r="M35" i="18"/>
  <c r="L35" i="18"/>
  <c r="K35" i="18"/>
  <c r="J35" i="18"/>
  <c r="I35" i="18"/>
  <c r="H35" i="18"/>
  <c r="G35" i="18"/>
  <c r="F35" i="18"/>
  <c r="E35" i="18"/>
  <c r="D35" i="18"/>
  <c r="P34" i="18"/>
  <c r="C34" i="18"/>
  <c r="C35" i="18" s="1"/>
  <c r="P33" i="18"/>
  <c r="P32" i="18"/>
  <c r="P35" i="18" s="1"/>
  <c r="F29" i="18"/>
  <c r="E29" i="18"/>
  <c r="D29" i="18"/>
  <c r="C29" i="18"/>
  <c r="P28" i="18"/>
  <c r="P27" i="18"/>
  <c r="P26" i="18"/>
  <c r="N25" i="18"/>
  <c r="N29" i="18" s="1"/>
  <c r="M25" i="18"/>
  <c r="M29" i="18" s="1"/>
  <c r="L25" i="18"/>
  <c r="L29" i="18" s="1"/>
  <c r="K25" i="18"/>
  <c r="K29" i="18" s="1"/>
  <c r="J25" i="18"/>
  <c r="J29" i="18" s="1"/>
  <c r="J37" i="18" s="1"/>
  <c r="I25" i="18"/>
  <c r="I29" i="18" s="1"/>
  <c r="I37" i="18" s="1"/>
  <c r="H25" i="18"/>
  <c r="H29" i="18" s="1"/>
  <c r="G25" i="18"/>
  <c r="G29" i="18" s="1"/>
  <c r="F25" i="18"/>
  <c r="E25" i="18"/>
  <c r="D25" i="18"/>
  <c r="C25" i="18"/>
  <c r="P24" i="18"/>
  <c r="P23" i="18"/>
  <c r="P22" i="18"/>
  <c r="P25" i="18" s="1"/>
  <c r="P29" i="18" s="1"/>
  <c r="N19" i="18"/>
  <c r="M19" i="18"/>
  <c r="L19" i="18"/>
  <c r="L37" i="18" s="1"/>
  <c r="K19" i="18"/>
  <c r="J19" i="18"/>
  <c r="I19" i="18"/>
  <c r="H19" i="18"/>
  <c r="G19" i="18"/>
  <c r="F19" i="18"/>
  <c r="F37" i="18" s="1"/>
  <c r="E19" i="18"/>
  <c r="E37" i="18" s="1"/>
  <c r="D19" i="18"/>
  <c r="D37" i="18" s="1"/>
  <c r="C19" i="18"/>
  <c r="P18" i="18"/>
  <c r="P17" i="18"/>
  <c r="P16" i="18"/>
  <c r="P15" i="18"/>
  <c r="P19" i="18" s="1"/>
  <c r="P14" i="18"/>
  <c r="P13" i="18"/>
  <c r="N37" i="18" l="1"/>
  <c r="G37" i="18"/>
  <c r="C37" i="18"/>
  <c r="C41" i="18" s="1"/>
  <c r="D10" i="18" s="1"/>
  <c r="D41" i="18" s="1"/>
  <c r="E10" i="18" s="1"/>
  <c r="E41" i="18" s="1"/>
  <c r="F10" i="18" s="1"/>
  <c r="F41" i="18" s="1"/>
  <c r="G10" i="18" s="1"/>
  <c r="G41" i="18" s="1"/>
  <c r="H10" i="18" s="1"/>
  <c r="H41" i="18" s="1"/>
  <c r="I10" i="18" s="1"/>
  <c r="I41" i="18" s="1"/>
  <c r="J10" i="18" s="1"/>
  <c r="J41" i="18" s="1"/>
  <c r="K10" i="18" s="1"/>
  <c r="K41" i="18" s="1"/>
  <c r="L10" i="18" s="1"/>
  <c r="L41" i="18" s="1"/>
  <c r="M10" i="18" s="1"/>
  <c r="M41" i="18" s="1"/>
  <c r="N10" i="18" s="1"/>
  <c r="P37" i="18"/>
  <c r="K37" i="18"/>
  <c r="M37" i="18"/>
  <c r="H37" i="18"/>
  <c r="N41" i="18" l="1"/>
  <c r="P10" i="18"/>
  <c r="P41" i="18" s="1"/>
  <c r="C32" i="11" l="1"/>
  <c r="C33" i="11" s="1"/>
  <c r="C23" i="11"/>
  <c r="C27" i="11" s="1"/>
  <c r="C17" i="11"/>
  <c r="C35" i="11" l="1"/>
  <c r="C39" i="11"/>
  <c r="Q37" i="11" l="1"/>
  <c r="O33" i="11"/>
  <c r="N33" i="11"/>
  <c r="M33" i="11"/>
  <c r="L33" i="11"/>
  <c r="K33" i="11"/>
  <c r="J33" i="11"/>
  <c r="I33" i="11"/>
  <c r="H33" i="11"/>
  <c r="G33" i="11"/>
  <c r="F33" i="11"/>
  <c r="E33" i="11"/>
  <c r="D33" i="11"/>
  <c r="Q32" i="11"/>
  <c r="Q31" i="11"/>
  <c r="Q30" i="11"/>
  <c r="Q26" i="11"/>
  <c r="Q25" i="11"/>
  <c r="Q24" i="11"/>
  <c r="O23" i="11"/>
  <c r="O27" i="11" s="1"/>
  <c r="N23" i="11"/>
  <c r="N27" i="11" s="1"/>
  <c r="M23" i="11"/>
  <c r="M27" i="11" s="1"/>
  <c r="M35" i="11" s="1"/>
  <c r="L23" i="11"/>
  <c r="L27" i="11" s="1"/>
  <c r="K23" i="11"/>
  <c r="K27" i="11" s="1"/>
  <c r="J23" i="11"/>
  <c r="J27" i="11" s="1"/>
  <c r="I23" i="11"/>
  <c r="I27" i="11" s="1"/>
  <c r="I35" i="11" s="1"/>
  <c r="H23" i="11"/>
  <c r="H27" i="11" s="1"/>
  <c r="G23" i="11"/>
  <c r="G27" i="11" s="1"/>
  <c r="F23" i="11"/>
  <c r="F27" i="11" s="1"/>
  <c r="E23" i="11"/>
  <c r="E27" i="11" s="1"/>
  <c r="E35" i="11" s="1"/>
  <c r="D23" i="11"/>
  <c r="D27" i="11" s="1"/>
  <c r="Q22" i="11"/>
  <c r="Q21" i="11"/>
  <c r="Q20" i="11"/>
  <c r="O17" i="11"/>
  <c r="N17" i="11"/>
  <c r="M17" i="11"/>
  <c r="L17" i="11"/>
  <c r="L35" i="11" s="1"/>
  <c r="K17" i="11"/>
  <c r="J17" i="11"/>
  <c r="I17" i="11"/>
  <c r="H17" i="11"/>
  <c r="H35" i="11" s="1"/>
  <c r="G17" i="11"/>
  <c r="F17" i="11"/>
  <c r="E17" i="11"/>
  <c r="D17" i="11"/>
  <c r="Q16" i="11"/>
  <c r="Q15" i="11"/>
  <c r="Q14" i="11"/>
  <c r="Q13" i="11"/>
  <c r="Q12" i="11"/>
  <c r="Q11" i="11"/>
  <c r="Q8" i="11"/>
  <c r="D35" i="11" l="1"/>
  <c r="D39" i="11"/>
  <c r="E8" i="11" s="1"/>
  <c r="E39" i="11" s="1"/>
  <c r="F8" i="11" s="1"/>
  <c r="Q23" i="11"/>
  <c r="Q27" i="11" s="1"/>
  <c r="Q17" i="11"/>
  <c r="Q33" i="11"/>
  <c r="F35" i="11"/>
  <c r="J35" i="11"/>
  <c r="N35" i="11"/>
  <c r="G35" i="11"/>
  <c r="K35" i="11"/>
  <c r="O35" i="11"/>
  <c r="F39" i="11" l="1"/>
  <c r="G8" i="11" s="1"/>
  <c r="G39" i="11" s="1"/>
  <c r="H8" i="11" s="1"/>
  <c r="H39" i="11" s="1"/>
  <c r="I8" i="11" s="1"/>
  <c r="I39" i="11" s="1"/>
  <c r="J8" i="11" s="1"/>
  <c r="J39" i="11" s="1"/>
  <c r="K8" i="11" s="1"/>
  <c r="K39" i="11" s="1"/>
  <c r="L8" i="11" s="1"/>
  <c r="L39" i="11" s="1"/>
  <c r="M8" i="11" s="1"/>
  <c r="M39" i="11" s="1"/>
  <c r="N8" i="11" s="1"/>
  <c r="N39" i="11" s="1"/>
  <c r="O8" i="11" s="1"/>
  <c r="O39" i="11" s="1"/>
  <c r="Q35" i="11"/>
  <c r="Q39" i="11" s="1"/>
</calcChain>
</file>

<file path=xl/sharedStrings.xml><?xml version="1.0" encoding="utf-8"?>
<sst xmlns="http://schemas.openxmlformats.org/spreadsheetml/2006/main" count="187" uniqueCount="122">
  <si>
    <t>Saldo inicial</t>
  </si>
  <si>
    <t>Recebimentos</t>
  </si>
  <si>
    <t>SUS</t>
  </si>
  <si>
    <t>Saúde Suplementar</t>
  </si>
  <si>
    <t>Particulares</t>
  </si>
  <si>
    <t>Subvenções</t>
  </si>
  <si>
    <t>Receitas Financeiras</t>
  </si>
  <si>
    <t>Outros</t>
  </si>
  <si>
    <t>Total</t>
  </si>
  <si>
    <t>Pagamentos de despesas</t>
  </si>
  <si>
    <t>RH Fundacionais</t>
  </si>
  <si>
    <t>RH Complementaristas</t>
  </si>
  <si>
    <t>Provisão para 13º salário</t>
  </si>
  <si>
    <t>Subtotal RH</t>
  </si>
  <si>
    <t>Prestações de serviços (PJ e PF)</t>
  </si>
  <si>
    <t>Materiais de consumo</t>
  </si>
  <si>
    <t>Transferências internas</t>
  </si>
  <si>
    <t>Reembolso de Custos Adm FFM</t>
  </si>
  <si>
    <t>Aportes do Fundo de Investimentos</t>
  </si>
  <si>
    <t>Outras</t>
  </si>
  <si>
    <t>Variação Operacional</t>
  </si>
  <si>
    <t>Pagamentos de bens e investimentos</t>
  </si>
  <si>
    <t>Saldo Final</t>
  </si>
  <si>
    <t>SALDO DO FLUXO DE CAIXA</t>
  </si>
  <si>
    <t>PROVISÃO ACUMULADA PARA 13º SALÁRIO</t>
  </si>
  <si>
    <t>SALDO BANCÁRIO</t>
  </si>
  <si>
    <t>Instituto do Câncer do Estado de São Paulo - ICESP</t>
  </si>
  <si>
    <t>OPERAÇÕES NÃO REALIZADAS EM CONTA BANCÁRIA</t>
  </si>
  <si>
    <t>TOTAL</t>
  </si>
  <si>
    <t>MAR</t>
  </si>
  <si>
    <t>ABR</t>
  </si>
  <si>
    <t>MAI</t>
  </si>
  <si>
    <t>JUN</t>
  </si>
  <si>
    <t>JUL</t>
  </si>
  <si>
    <t>AGO</t>
  </si>
  <si>
    <t>FEV</t>
  </si>
  <si>
    <t>SET</t>
  </si>
  <si>
    <t>OUT</t>
  </si>
  <si>
    <t>NOV</t>
  </si>
  <si>
    <t>DEZ</t>
  </si>
  <si>
    <t>JAN</t>
  </si>
  <si>
    <t>* CGs 88.700, 88.701</t>
  </si>
  <si>
    <t>Fluxos de Caixa de Janeiro a  Fevereiro 2022  (R$ mil)</t>
  </si>
  <si>
    <t>Contrato de Gestão nº 01/2017 - Ano V (fev/2021 a jan/2022)  - Posição Consolidada</t>
  </si>
  <si>
    <t>Subtotal RH*</t>
  </si>
  <si>
    <t>CHEQUES A COMPENSAR</t>
  </si>
  <si>
    <t>AJUSTES BANCÁRIOS A EFETUAR EM PERÍODOS SEGUINTES</t>
  </si>
  <si>
    <t>PAGAMENTOS REALIZADOS PELA CONTA BANCÁRIA CENTRAL DA FFM PENDENTES DE ALOCAÇÃO NA CONTA BANCÁRIA DO CONTRATO</t>
  </si>
  <si>
    <t xml:space="preserve">Contrato de Gestão nº 01/2022 -Ano III (fev/2024 a jan/2025)  </t>
  </si>
  <si>
    <t xml:space="preserve">Contrato de Gestão nº 01/2022 -  Ano III (fev/2024 a jan/2025)  </t>
  </si>
  <si>
    <t>INSTITUTO DO CÂNCER DO ESTADO DE SÃO PAULO - ICESP</t>
  </si>
  <si>
    <t>CONTRATO DE GESTÃO N.º 01/2022</t>
  </si>
  <si>
    <t>ANO III - FEV/2024 A JAN/2025</t>
  </si>
  <si>
    <t xml:space="preserve"> CENTROS DE GERENCIAMENTO OPERACIONAIS</t>
  </si>
  <si>
    <t>SD 29/02/2024</t>
  </si>
  <si>
    <t>SD 31/03/2024</t>
  </si>
  <si>
    <t>SD 30/04/2024</t>
  </si>
  <si>
    <t>SD 31/05/2024</t>
  </si>
  <si>
    <t>SD 30/06/2024</t>
  </si>
  <si>
    <t>SD 31/07/2024</t>
  </si>
  <si>
    <t>SD 31/08/2024</t>
  </si>
  <si>
    <t>SD 30/09/2024</t>
  </si>
  <si>
    <t>SD 31/10/2024</t>
  </si>
  <si>
    <t>SD 30/11/2024</t>
  </si>
  <si>
    <t>SD 31/12/2024</t>
  </si>
  <si>
    <t>SD 31/01/2024</t>
  </si>
  <si>
    <t>ATIVO</t>
  </si>
  <si>
    <t>CIRCULANTE</t>
  </si>
  <si>
    <t>CAIXA</t>
  </si>
  <si>
    <t>SALDOS EM CONTAS BANCÁRIAS</t>
  </si>
  <si>
    <t>APLICAÇÕES FINANCEIRAS</t>
  </si>
  <si>
    <t>CONTAS A RECEBER</t>
  </si>
  <si>
    <t>ESTOQUES</t>
  </si>
  <si>
    <t>DESPESAS ANTECIPADAS</t>
  </si>
  <si>
    <t>OUTROS CRÉDITOS</t>
  </si>
  <si>
    <t>ATIVO NÃO CIRCULANTE</t>
  </si>
  <si>
    <t>DEPÓSITOS RECURSAIS TRABALHISTAS</t>
  </si>
  <si>
    <t>IMOBILIZADO E INTANGÍVEL</t>
  </si>
  <si>
    <t>PASSIVO</t>
  </si>
  <si>
    <t>FORNECEDORES</t>
  </si>
  <si>
    <t>SERVIÇOS DE TERCEIROS</t>
  </si>
  <si>
    <t>OBRIGAÇÕES SOCIAIS E TRABALHISTAS</t>
  </si>
  <si>
    <t>OBRIGAÇÕES FISCAIS</t>
  </si>
  <si>
    <t>RECEITAS DIFERIDAS</t>
  </si>
  <si>
    <t>OUTRAS OBRIGAÇÕES</t>
  </si>
  <si>
    <t>PASSIVO NÃO CIRCULANTE</t>
  </si>
  <si>
    <t>PROVISÃO PARA RISCOS FISCAIS, TRABALHISTAS E CÍVEIS</t>
  </si>
  <si>
    <t>PATRIMÔNIO LÍQUIDO</t>
  </si>
  <si>
    <t>RESULTADO ACUMULADO</t>
  </si>
  <si>
    <t>RESULTADO DO PERÍODO</t>
  </si>
  <si>
    <t>RECEITAS OPERACIONAIS</t>
  </si>
  <si>
    <t>CONTRATO DE GESTÃO Nº 01/2022</t>
  </si>
  <si>
    <t>REPASSE MEDICAMENTOS - MS</t>
  </si>
  <si>
    <t>DOAÇÕES</t>
  </si>
  <si>
    <t>SUBVENÇÕES INVESTIMENTOS</t>
  </si>
  <si>
    <t>OUTRAS RECEITAS</t>
  </si>
  <si>
    <t>DESPESAS OPERACIONAIS</t>
  </si>
  <si>
    <t>PESSOAL</t>
  </si>
  <si>
    <t>SALÁRIOS</t>
  </si>
  <si>
    <t>PROVISÕES PARA FÉRIAS</t>
  </si>
  <si>
    <t>BENEFÍCIOS</t>
  </si>
  <si>
    <t>PROVISÕES PARA 13º SALÁRIO</t>
  </si>
  <si>
    <t>ENCARGOS SOCIAIS</t>
  </si>
  <si>
    <t>TOTAL PESSOAL</t>
  </si>
  <si>
    <t>MATERIAIS PARA CONSUMO</t>
  </si>
  <si>
    <t>SERVIÇOS PROFISSIONAIS</t>
  </si>
  <si>
    <t xml:space="preserve">REPASSES HCFMUSP - SERV. PRESTADOS </t>
  </si>
  <si>
    <t>ALUGUÉIS DE EQUIPAMENTOS E IMÓVEIS</t>
  </si>
  <si>
    <t>UTILIDADES E SERVIÇOS</t>
  </si>
  <si>
    <t>PROVISÕES PARA RISCOS TRABALHISTAS</t>
  </si>
  <si>
    <t>DEPRECIAÇÕES E AMORTIZAÇÕES</t>
  </si>
  <si>
    <t>RESULTADO NA BAIXA DE IMOBILIZADO</t>
  </si>
  <si>
    <t>OUTRAS DESPESAS</t>
  </si>
  <si>
    <t>RESULTADO OPERACIONAL</t>
  </si>
  <si>
    <t>RESULTADOS FINANCEIROS LÍQUIDOS</t>
  </si>
  <si>
    <t>RECEITAS FINANCEIRAS</t>
  </si>
  <si>
    <t>DESPESAS FINANCEIRAS</t>
  </si>
  <si>
    <t>* CGs 88710 , 88711, 88712, 88713, 88714</t>
  </si>
  <si>
    <t>Fluxos de Caixa de Fevereiro/2024 a abril/2024 (R$ mil)</t>
  </si>
  <si>
    <t>Fluxos de Caixa de Fevereiro/2024 a Abril/2024 (R$ mil)</t>
  </si>
  <si>
    <t>BALANÇO PATRIMONIAL EM 30/04/2024 (EM R$)</t>
  </si>
  <si>
    <t>DEMONSTRAÇÃO DOS RESULTADOS EM FEVEREIRO A ABRIL/24 (EM R$)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</si>
</sst>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,##0_ ;[Red]\-#,##0\ "/>
    <numFmt numFmtId="165" formatCode="#,##0_ ;\-#,##0\ "/>
    <numFmt numFmtId="166" formatCode="_(* #,##0.00_);_(* \(#,##0.00\);_(* &quot;-&quot;??_);_(@_)"/>
  </numFmts>
  <fonts count="4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Franklin Gothic Medium"/>
      <family val="2"/>
    </font>
    <font>
      <sz val="16"/>
      <color theme="9" tint="-0.249977111117893"/>
      <name val="Franklin Gothic Medium"/>
      <family val="2"/>
    </font>
    <font>
      <sz val="10"/>
      <color theme="1"/>
      <name val="Franklin Gothic Medium"/>
      <family val="2"/>
    </font>
    <font>
      <sz val="10"/>
      <color theme="1"/>
      <name val="Calibri"/>
      <family val="2"/>
      <scheme val="minor"/>
    </font>
    <font>
      <sz val="12"/>
      <color theme="9" tint="-0.249977111117893"/>
      <name val="Franklin Gothic Medium"/>
      <family val="2"/>
    </font>
    <font>
      <sz val="8"/>
      <color theme="1"/>
      <name val="Calibri"/>
      <family val="2"/>
      <scheme val="minor"/>
    </font>
    <font>
      <b/>
      <sz val="11"/>
      <name val="Franklin Gothic Medium"/>
      <family val="2"/>
    </font>
    <font>
      <b/>
      <sz val="11"/>
      <color theme="1"/>
      <name val="Franklin Gothic Medium"/>
      <family val="2"/>
    </font>
    <font>
      <sz val="11"/>
      <color theme="1" tint="0.249977111117893"/>
      <name val="Franklin Gothic Medium"/>
      <family val="2"/>
    </font>
    <font>
      <sz val="11"/>
      <color theme="1" tint="0.249977111117893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Franklin Gothic Medium"/>
      <family val="2"/>
    </font>
    <font>
      <sz val="11"/>
      <name val="Calibri"/>
      <family val="2"/>
      <scheme val="minor"/>
    </font>
    <font>
      <sz val="11"/>
      <color indexed="8"/>
      <name val="Calibri"/>
      <family val="2"/>
    </font>
    <font>
      <sz val="10"/>
      <color theme="1"/>
      <name val="Verdana"/>
      <family val="2"/>
    </font>
    <font>
      <b/>
      <sz val="16"/>
      <color theme="1"/>
      <name val="Franklin Gothic Medium"/>
      <family val="2"/>
    </font>
    <font>
      <sz val="11"/>
      <color rgb="FFFF0000"/>
      <name val="Franklin Gothic Medium"/>
      <family val="2"/>
    </font>
    <font>
      <b/>
      <sz val="14"/>
      <color rgb="FF548235"/>
      <name val="Verdana"/>
      <family val="2"/>
    </font>
    <font>
      <b/>
      <sz val="11"/>
      <color theme="1"/>
      <name val="Verdana"/>
      <family val="2"/>
    </font>
    <font>
      <b/>
      <sz val="11"/>
      <name val="Verdana"/>
      <family val="2"/>
    </font>
    <font>
      <sz val="11"/>
      <color theme="1" tint="0.249977111117893"/>
      <name val="Verdana"/>
      <family val="2"/>
    </font>
    <font>
      <sz val="11"/>
      <color rgb="FFC63527"/>
      <name val="Verdana"/>
      <family val="2"/>
    </font>
    <font>
      <sz val="11"/>
      <name val="Verdana"/>
      <family val="2"/>
    </font>
    <font>
      <sz val="8"/>
      <color theme="1"/>
      <name val="Verdana"/>
      <family val="2"/>
    </font>
    <font>
      <sz val="11"/>
      <color theme="1"/>
      <name val="Verdana"/>
      <family val="2"/>
    </font>
    <font>
      <b/>
      <u/>
      <sz val="11"/>
      <color theme="1" tint="0.249977111117893"/>
      <name val="Verdana"/>
      <family val="2"/>
    </font>
    <font>
      <sz val="8"/>
      <color rgb="FF3333FF"/>
      <name val="Verdana"/>
      <family val="2"/>
    </font>
    <font>
      <sz val="10"/>
      <color indexed="8"/>
      <name val="Arial"/>
      <family val="2"/>
    </font>
    <font>
      <sz val="8"/>
      <color indexed="8"/>
      <name val="Verdana"/>
      <family val="2"/>
    </font>
    <font>
      <sz val="10"/>
      <color indexed="8"/>
      <name val="MS Sans Serif"/>
    </font>
    <font>
      <sz val="12"/>
      <color rgb="FF548235"/>
      <name val="Verdana"/>
      <family val="2"/>
    </font>
    <font>
      <b/>
      <sz val="12"/>
      <color rgb="FF548235"/>
      <name val="Verdana"/>
      <family val="2"/>
    </font>
    <font>
      <b/>
      <sz val="8"/>
      <color indexed="8"/>
      <name val="Verdana"/>
      <family val="2"/>
    </font>
    <font>
      <sz val="10"/>
      <color indexed="8"/>
      <name val="ARIAL"/>
      <charset val="1"/>
    </font>
    <font>
      <b/>
      <sz val="8"/>
      <color theme="0"/>
      <name val="Verdana"/>
      <family val="2"/>
    </font>
    <font>
      <b/>
      <sz val="10"/>
      <color indexed="8"/>
      <name val="Verdana"/>
      <family val="2"/>
    </font>
    <font>
      <sz val="10"/>
      <color indexed="8"/>
      <name val="Verdana"/>
      <family val="2"/>
    </font>
    <font>
      <sz val="8"/>
      <color rgb="FF000000"/>
      <name val="Verdana"/>
      <family val="2"/>
    </font>
    <font>
      <b/>
      <sz val="10"/>
      <color theme="0"/>
      <name val="Verdana"/>
      <family val="2"/>
    </font>
    <font>
      <sz val="10"/>
      <color theme="0"/>
      <name val="Verdana"/>
      <family val="2"/>
    </font>
  </fonts>
  <fills count="1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C5E0B2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rgb="FFC6C7C5"/>
        <bgColor indexed="64"/>
      </patternFill>
    </fill>
    <fill>
      <patternFill patternType="solid">
        <fgColor rgb="FFA4C8E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28724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A7A8AA"/>
        <bgColor indexed="64"/>
      </patternFill>
    </fill>
  </fills>
  <borders count="14">
    <border>
      <left/>
      <right/>
      <top/>
      <bottom/>
      <diagonal/>
    </border>
    <border>
      <left style="dotted">
        <color theme="0" tint="-0.34998626667073579"/>
      </left>
      <right style="dotted">
        <color theme="0" tint="-0.34998626667073579"/>
      </right>
      <top/>
      <bottom/>
      <diagonal/>
    </border>
    <border>
      <left style="dotted">
        <color theme="0" tint="-0.34998626667073579"/>
      </left>
      <right style="dotted">
        <color theme="0" tint="-0.34998626667073579"/>
      </right>
      <top/>
      <bottom style="medium">
        <color theme="9" tint="-0.249977111117893"/>
      </bottom>
      <diagonal/>
    </border>
    <border>
      <left/>
      <right style="dotted">
        <color theme="0" tint="-0.34998626667073579"/>
      </right>
      <top/>
      <bottom style="medium">
        <color theme="9" tint="-0.249977111117893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  <border>
      <left/>
      <right/>
      <top/>
      <bottom style="dotted">
        <color theme="0" tint="-0.34998626667073579"/>
      </bottom>
      <diagonal/>
    </border>
    <border>
      <left style="dotted">
        <color theme="0" tint="-0.34998626667073579"/>
      </left>
      <right/>
      <top/>
      <bottom/>
      <diagonal/>
    </border>
    <border>
      <left style="dotted">
        <color theme="0" tint="-0.34998626667073579"/>
      </left>
      <right/>
      <top/>
      <bottom style="medium">
        <color theme="9" tint="-0.249977111117893"/>
      </bottom>
      <diagonal/>
    </border>
    <border>
      <left style="dotted">
        <color theme="0" tint="-0.34998626667073579"/>
      </left>
      <right/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/>
      <bottom/>
      <diagonal/>
    </border>
    <border>
      <left/>
      <right style="dotted">
        <color theme="0" tint="-0.34998626667073579"/>
      </right>
      <top/>
      <bottom style="medium">
        <color rgb="FF28724F"/>
      </bottom>
      <diagonal/>
    </border>
  </borders>
  <cellStyleXfs count="7">
    <xf numFmtId="0" fontId="0" fillId="0" borderId="0"/>
    <xf numFmtId="166" fontId="15" fillId="0" borderId="0" applyFont="0" applyFill="0" applyBorder="0" applyAlignment="0" applyProtection="0"/>
    <xf numFmtId="166" fontId="16" fillId="0" borderId="0" applyFont="0" applyFill="0" applyBorder="0" applyAlignment="0" applyProtection="0"/>
    <xf numFmtId="0" fontId="29" fillId="0" borderId="0">
      <alignment vertical="top"/>
    </xf>
    <xf numFmtId="43" fontId="31" fillId="0" borderId="0" applyFont="0" applyFill="0" applyBorder="0" applyAlignment="0" applyProtection="0"/>
    <xf numFmtId="0" fontId="35" fillId="0" borderId="0">
      <alignment vertical="top"/>
    </xf>
    <xf numFmtId="166" fontId="29" fillId="0" borderId="0" applyFont="0" applyFill="0" applyBorder="0" applyAlignment="0" applyProtection="0">
      <alignment vertical="top"/>
    </xf>
  </cellStyleXfs>
  <cellXfs count="140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/>
    <xf numFmtId="0" fontId="6" fillId="0" borderId="0" xfId="0" applyFont="1" applyAlignment="1">
      <alignment horizontal="right"/>
    </xf>
    <xf numFmtId="0" fontId="1" fillId="0" borderId="0" xfId="0" applyFont="1" applyAlignment="1">
      <alignment horizontal="right" vertical="center"/>
    </xf>
    <xf numFmtId="0" fontId="1" fillId="0" borderId="1" xfId="0" applyFont="1" applyBorder="1" applyAlignment="1">
      <alignment horizontal="right" vertical="center"/>
    </xf>
    <xf numFmtId="0" fontId="7" fillId="0" borderId="0" xfId="0" applyFont="1" applyAlignment="1">
      <alignment vertical="center"/>
    </xf>
    <xf numFmtId="0" fontId="7" fillId="0" borderId="2" xfId="0" applyFont="1" applyBorder="1" applyAlignment="1">
      <alignment horizontal="right" vertical="center"/>
    </xf>
    <xf numFmtId="0" fontId="8" fillId="0" borderId="3" xfId="0" applyFont="1" applyBorder="1" applyAlignment="1">
      <alignment vertical="center"/>
    </xf>
    <xf numFmtId="0" fontId="8" fillId="0" borderId="0" xfId="0" applyFont="1" applyAlignment="1">
      <alignment vertical="center"/>
    </xf>
    <xf numFmtId="38" fontId="8" fillId="0" borderId="2" xfId="0" applyNumberFormat="1" applyFont="1" applyBorder="1" applyAlignment="1">
      <alignment vertical="center"/>
    </xf>
    <xf numFmtId="0" fontId="9" fillId="0" borderId="0" xfId="0" applyFont="1" applyAlignment="1">
      <alignment vertical="center"/>
    </xf>
    <xf numFmtId="0" fontId="10" fillId="0" borderId="4" xfId="0" applyFont="1" applyBorder="1" applyAlignment="1">
      <alignment horizontal="left" vertical="center" indent="2"/>
    </xf>
    <xf numFmtId="0" fontId="10" fillId="0" borderId="0" xfId="0" applyFont="1" applyAlignment="1">
      <alignment vertical="center"/>
    </xf>
    <xf numFmtId="164" fontId="10" fillId="0" borderId="5" xfId="0" applyNumberFormat="1" applyFont="1" applyBorder="1" applyAlignment="1">
      <alignment vertical="center"/>
    </xf>
    <xf numFmtId="0" fontId="8" fillId="2" borderId="4" xfId="0" applyFont="1" applyFill="1" applyBorder="1" applyAlignment="1">
      <alignment horizontal="left" vertical="center" indent="2"/>
    </xf>
    <xf numFmtId="164" fontId="8" fillId="2" borderId="5" xfId="0" applyNumberFormat="1" applyFont="1" applyFill="1" applyBorder="1" applyAlignment="1">
      <alignment vertical="center"/>
    </xf>
    <xf numFmtId="164" fontId="0" fillId="0" borderId="0" xfId="0" applyNumberFormat="1" applyAlignment="1">
      <alignment vertical="center"/>
    </xf>
    <xf numFmtId="164" fontId="9" fillId="0" borderId="0" xfId="0" applyNumberFormat="1" applyFont="1" applyAlignment="1">
      <alignment vertical="center"/>
    </xf>
    <xf numFmtId="165" fontId="10" fillId="0" borderId="5" xfId="0" applyNumberFormat="1" applyFont="1" applyBorder="1" applyAlignment="1">
      <alignment vertical="center"/>
    </xf>
    <xf numFmtId="0" fontId="10" fillId="2" borderId="4" xfId="0" applyFont="1" applyFill="1" applyBorder="1" applyAlignment="1">
      <alignment horizontal="left" vertical="center" indent="3"/>
    </xf>
    <xf numFmtId="165" fontId="8" fillId="2" borderId="5" xfId="0" applyNumberFormat="1" applyFont="1" applyFill="1" applyBorder="1" applyAlignment="1">
      <alignment vertical="center"/>
    </xf>
    <xf numFmtId="0" fontId="1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8" fillId="3" borderId="4" xfId="0" applyFont="1" applyFill="1" applyBorder="1" applyAlignment="1">
      <alignment vertical="center"/>
    </xf>
    <xf numFmtId="164" fontId="8" fillId="3" borderId="5" xfId="0" applyNumberFormat="1" applyFont="1" applyFill="1" applyBorder="1" applyAlignment="1">
      <alignment vertical="center"/>
    </xf>
    <xf numFmtId="0" fontId="13" fillId="0" borderId="0" xfId="0" applyFont="1" applyAlignment="1">
      <alignment vertical="center"/>
    </xf>
    <xf numFmtId="164" fontId="13" fillId="0" borderId="0" xfId="0" applyNumberFormat="1" applyFont="1" applyAlignment="1">
      <alignment vertical="center"/>
    </xf>
    <xf numFmtId="0" fontId="13" fillId="2" borderId="4" xfId="0" applyFont="1" applyFill="1" applyBorder="1" applyAlignment="1">
      <alignment horizontal="left" vertical="center"/>
    </xf>
    <xf numFmtId="165" fontId="13" fillId="2" borderId="5" xfId="0" applyNumberFormat="1" applyFont="1" applyFill="1" applyBorder="1" applyAlignment="1">
      <alignment vertical="center"/>
    </xf>
    <xf numFmtId="0" fontId="14" fillId="0" borderId="0" xfId="0" applyFont="1" applyAlignment="1">
      <alignment vertical="center"/>
    </xf>
    <xf numFmtId="0" fontId="8" fillId="3" borderId="6" xfId="0" applyFont="1" applyFill="1" applyBorder="1" applyAlignment="1">
      <alignment vertical="center"/>
    </xf>
    <xf numFmtId="164" fontId="8" fillId="3" borderId="7" xfId="0" applyNumberFormat="1" applyFont="1" applyFill="1" applyBorder="1" applyAlignment="1">
      <alignment vertical="center"/>
    </xf>
    <xf numFmtId="0" fontId="8" fillId="4" borderId="4" xfId="0" applyFont="1" applyFill="1" applyBorder="1" applyAlignment="1">
      <alignment horizontal="left" vertical="center" indent="2"/>
    </xf>
    <xf numFmtId="165" fontId="18" fillId="2" borderId="5" xfId="0" applyNumberFormat="1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21" fillId="0" borderId="13" xfId="0" applyFont="1" applyBorder="1" applyAlignment="1">
      <alignment vertical="center"/>
    </xf>
    <xf numFmtId="0" fontId="22" fillId="0" borderId="4" xfId="0" applyFont="1" applyBorder="1" applyAlignment="1">
      <alignment horizontal="left" vertical="center" indent="2"/>
    </xf>
    <xf numFmtId="0" fontId="21" fillId="5" borderId="4" xfId="0" applyFont="1" applyFill="1" applyBorder="1" applyAlignment="1">
      <alignment horizontal="left" vertical="center" indent="2"/>
    </xf>
    <xf numFmtId="164" fontId="21" fillId="5" borderId="5" xfId="0" applyNumberFormat="1" applyFont="1" applyFill="1" applyBorder="1" applyAlignment="1">
      <alignment vertical="center"/>
    </xf>
    <xf numFmtId="0" fontId="23" fillId="6" borderId="4" xfId="0" applyFont="1" applyFill="1" applyBorder="1" applyAlignment="1">
      <alignment horizontal="left" vertical="center" indent="3"/>
    </xf>
    <xf numFmtId="165" fontId="23" fillId="6" borderId="5" xfId="0" applyNumberFormat="1" applyFont="1" applyFill="1" applyBorder="1" applyAlignment="1">
      <alignment vertical="center"/>
    </xf>
    <xf numFmtId="165" fontId="21" fillId="5" borderId="5" xfId="0" applyNumberFormat="1" applyFont="1" applyFill="1" applyBorder="1" applyAlignment="1">
      <alignment vertical="center"/>
    </xf>
    <xf numFmtId="0" fontId="21" fillId="6" borderId="0" xfId="0" applyFont="1" applyFill="1" applyAlignment="1">
      <alignment vertical="center"/>
    </xf>
    <xf numFmtId="0" fontId="21" fillId="5" borderId="0" xfId="0" applyFont="1" applyFill="1" applyAlignment="1">
      <alignment vertical="center"/>
    </xf>
    <xf numFmtId="0" fontId="23" fillId="6" borderId="0" xfId="0" applyFont="1" applyFill="1" applyAlignment="1">
      <alignment vertical="center"/>
    </xf>
    <xf numFmtId="0" fontId="21" fillId="6" borderId="4" xfId="0" applyFont="1" applyFill="1" applyBorder="1" applyAlignment="1">
      <alignment vertical="center"/>
    </xf>
    <xf numFmtId="164" fontId="21" fillId="6" borderId="5" xfId="0" applyNumberFormat="1" applyFont="1" applyFill="1" applyBorder="1" applyAlignment="1">
      <alignment vertical="center"/>
    </xf>
    <xf numFmtId="164" fontId="22" fillId="0" borderId="5" xfId="0" applyNumberFormat="1" applyFont="1" applyBorder="1" applyAlignment="1">
      <alignment vertical="center"/>
    </xf>
    <xf numFmtId="0" fontId="20" fillId="0" borderId="9" xfId="0" applyFont="1" applyBorder="1" applyAlignment="1">
      <alignment horizontal="right" vertical="center"/>
    </xf>
    <xf numFmtId="0" fontId="20" fillId="0" borderId="0" xfId="0" applyFont="1" applyAlignment="1">
      <alignment horizontal="right" vertical="center"/>
    </xf>
    <xf numFmtId="0" fontId="20" fillId="0" borderId="12" xfId="0" applyFont="1" applyBorder="1" applyAlignment="1">
      <alignment horizontal="right" vertical="center"/>
    </xf>
    <xf numFmtId="0" fontId="25" fillId="0" borderId="10" xfId="0" applyFont="1" applyBorder="1" applyAlignment="1">
      <alignment horizontal="right" vertical="center"/>
    </xf>
    <xf numFmtId="0" fontId="25" fillId="0" borderId="0" xfId="0" applyFont="1" applyAlignment="1">
      <alignment vertical="center"/>
    </xf>
    <xf numFmtId="0" fontId="25" fillId="0" borderId="3" xfId="0" applyFont="1" applyBorder="1" applyAlignment="1">
      <alignment horizontal="right" vertical="center"/>
    </xf>
    <xf numFmtId="0" fontId="26" fillId="0" borderId="0" xfId="0" applyFont="1" applyAlignment="1">
      <alignment vertical="center"/>
    </xf>
    <xf numFmtId="38" fontId="21" fillId="0" borderId="10" xfId="0" applyNumberFormat="1" applyFont="1" applyBorder="1" applyAlignment="1">
      <alignment vertical="center"/>
    </xf>
    <xf numFmtId="38" fontId="21" fillId="0" borderId="3" xfId="0" applyNumberFormat="1" applyFont="1" applyBorder="1" applyAlignment="1">
      <alignment vertical="center"/>
    </xf>
    <xf numFmtId="0" fontId="20" fillId="0" borderId="1" xfId="0" applyFont="1" applyBorder="1" applyAlignment="1">
      <alignment horizontal="right" vertical="center"/>
    </xf>
    <xf numFmtId="0" fontId="25" fillId="0" borderId="2" xfId="0" applyFont="1" applyBorder="1" applyAlignment="1">
      <alignment horizontal="right" vertical="center"/>
    </xf>
    <xf numFmtId="38" fontId="21" fillId="0" borderId="2" xfId="0" applyNumberFormat="1" applyFont="1" applyBorder="1" applyAlignment="1">
      <alignment vertical="center"/>
    </xf>
    <xf numFmtId="0" fontId="21" fillId="0" borderId="0" xfId="0" applyFont="1" applyAlignment="1">
      <alignment vertical="center"/>
    </xf>
    <xf numFmtId="164" fontId="26" fillId="0" borderId="0" xfId="0" applyNumberFormat="1" applyFont="1" applyAlignment="1">
      <alignment vertical="center"/>
    </xf>
    <xf numFmtId="164" fontId="20" fillId="0" borderId="0" xfId="0" applyNumberFormat="1" applyFont="1" applyAlignment="1">
      <alignment vertical="center"/>
    </xf>
    <xf numFmtId="3" fontId="22" fillId="0" borderId="0" xfId="0" applyNumberFormat="1" applyFont="1" applyAlignment="1">
      <alignment vertical="center"/>
    </xf>
    <xf numFmtId="0" fontId="22" fillId="0" borderId="0" xfId="0" applyFont="1" applyAlignment="1">
      <alignment vertical="center"/>
    </xf>
    <xf numFmtId="164" fontId="24" fillId="0" borderId="0" xfId="0" applyNumberFormat="1" applyFont="1" applyAlignment="1">
      <alignment vertical="center"/>
    </xf>
    <xf numFmtId="164" fontId="22" fillId="0" borderId="11" xfId="0" applyNumberFormat="1" applyFont="1" applyBorder="1" applyAlignment="1">
      <alignment vertical="center"/>
    </xf>
    <xf numFmtId="164" fontId="22" fillId="0" borderId="4" xfId="0" applyNumberFormat="1" applyFont="1" applyBorder="1" applyAlignment="1">
      <alignment vertical="center"/>
    </xf>
    <xf numFmtId="165" fontId="22" fillId="0" borderId="11" xfId="0" applyNumberFormat="1" applyFont="1" applyBorder="1" applyAlignment="1">
      <alignment vertical="center"/>
    </xf>
    <xf numFmtId="0" fontId="22" fillId="0" borderId="8" xfId="0" applyFont="1" applyBorder="1" applyAlignment="1">
      <alignment horizontal="left" vertical="center" indent="2"/>
    </xf>
    <xf numFmtId="3" fontId="22" fillId="0" borderId="8" xfId="0" applyNumberFormat="1" applyFont="1" applyBorder="1" applyAlignment="1">
      <alignment vertical="center"/>
    </xf>
    <xf numFmtId="3" fontId="22" fillId="0" borderId="5" xfId="0" applyNumberFormat="1" applyFont="1" applyBorder="1" applyAlignment="1">
      <alignment vertical="center"/>
    </xf>
    <xf numFmtId="0" fontId="22" fillId="0" borderId="4" xfId="0" applyFont="1" applyBorder="1" applyAlignment="1">
      <alignment vertical="center" wrapText="1"/>
    </xf>
    <xf numFmtId="0" fontId="22" fillId="0" borderId="4" xfId="0" applyFont="1" applyBorder="1" applyAlignment="1">
      <alignment horizontal="left" vertical="center" wrapText="1"/>
    </xf>
    <xf numFmtId="0" fontId="20" fillId="0" borderId="0" xfId="0" applyFont="1" applyAlignment="1">
      <alignment horizontal="left" vertical="center" indent="2"/>
    </xf>
    <xf numFmtId="3" fontId="20" fillId="0" borderId="0" xfId="0" applyNumberFormat="1" applyFont="1" applyAlignment="1">
      <alignment vertical="center"/>
    </xf>
    <xf numFmtId="0" fontId="21" fillId="7" borderId="0" xfId="0" applyFont="1" applyFill="1" applyAlignment="1">
      <alignment vertical="center"/>
    </xf>
    <xf numFmtId="0" fontId="21" fillId="7" borderId="6" xfId="0" applyFont="1" applyFill="1" applyBorder="1" applyAlignment="1">
      <alignment vertical="center"/>
    </xf>
    <xf numFmtId="164" fontId="21" fillId="7" borderId="7" xfId="0" applyNumberFormat="1" applyFont="1" applyFill="1" applyBorder="1" applyAlignment="1">
      <alignment vertical="center"/>
    </xf>
    <xf numFmtId="0" fontId="27" fillId="0" borderId="0" xfId="0" applyFont="1" applyAlignment="1">
      <alignment horizontal="left" vertical="center"/>
    </xf>
    <xf numFmtId="0" fontId="28" fillId="0" borderId="10" xfId="0" applyFont="1" applyBorder="1" applyAlignment="1">
      <alignment horizontal="right" vertical="center"/>
    </xf>
    <xf numFmtId="0" fontId="28" fillId="0" borderId="2" xfId="0" applyFont="1" applyBorder="1" applyAlignment="1">
      <alignment horizontal="right" vertical="center"/>
    </xf>
    <xf numFmtId="165" fontId="8" fillId="0" borderId="0" xfId="0" applyNumberFormat="1" applyFont="1" applyAlignment="1">
      <alignment vertical="center"/>
    </xf>
    <xf numFmtId="0" fontId="30" fillId="0" borderId="0" xfId="3" applyFont="1" applyAlignment="1">
      <alignment vertical="center"/>
    </xf>
    <xf numFmtId="43" fontId="30" fillId="0" borderId="0" xfId="4" applyFont="1" applyFill="1" applyBorder="1" applyAlignment="1" applyProtection="1">
      <alignment horizontal="right" vertical="center"/>
    </xf>
    <xf numFmtId="0" fontId="32" fillId="0" borderId="0" xfId="3" applyFont="1" applyAlignment="1">
      <alignment vertical="center"/>
    </xf>
    <xf numFmtId="0" fontId="33" fillId="0" borderId="0" xfId="3" applyFont="1" applyAlignment="1">
      <alignment vertical="center"/>
    </xf>
    <xf numFmtId="0" fontId="33" fillId="0" borderId="0" xfId="3" applyFont="1" applyAlignment="1">
      <alignment horizontal="center" vertical="center"/>
    </xf>
    <xf numFmtId="4" fontId="33" fillId="0" borderId="0" xfId="3" applyNumberFormat="1" applyFont="1" applyAlignment="1">
      <alignment horizontal="center" vertical="center"/>
    </xf>
    <xf numFmtId="43" fontId="34" fillId="0" borderId="0" xfId="4" applyFont="1" applyAlignment="1">
      <alignment horizontal="right" vertical="center"/>
    </xf>
    <xf numFmtId="4" fontId="30" fillId="0" borderId="0" xfId="4" applyNumberFormat="1" applyFont="1" applyFill="1" applyAlignment="1">
      <alignment horizontal="right" vertical="center"/>
    </xf>
    <xf numFmtId="4" fontId="30" fillId="0" borderId="0" xfId="3" applyNumberFormat="1" applyFont="1" applyAlignment="1">
      <alignment vertical="center"/>
    </xf>
    <xf numFmtId="0" fontId="34" fillId="0" borderId="0" xfId="3" applyFont="1" applyAlignment="1">
      <alignment horizontal="center" vertical="center"/>
    </xf>
    <xf numFmtId="0" fontId="36" fillId="8" borderId="0" xfId="5" applyFont="1" applyFill="1" applyAlignment="1">
      <alignment horizontal="right" vertical="center"/>
    </xf>
    <xf numFmtId="0" fontId="36" fillId="8" borderId="0" xfId="5" applyFont="1" applyFill="1" applyAlignment="1">
      <alignment horizontal="center" vertical="center"/>
    </xf>
    <xf numFmtId="0" fontId="37" fillId="9" borderId="0" xfId="3" applyFont="1" applyFill="1" applyAlignment="1">
      <alignment vertical="center"/>
    </xf>
    <xf numFmtId="3" fontId="37" fillId="9" borderId="0" xfId="4" applyNumberFormat="1" applyFont="1" applyFill="1" applyAlignment="1">
      <alignment horizontal="right" vertical="center"/>
    </xf>
    <xf numFmtId="0" fontId="37" fillId="10" borderId="0" xfId="3" applyFont="1" applyFill="1" applyAlignment="1">
      <alignment vertical="center"/>
    </xf>
    <xf numFmtId="3" fontId="37" fillId="10" borderId="0" xfId="4" applyNumberFormat="1" applyFont="1" applyFill="1" applyAlignment="1">
      <alignment horizontal="right" vertical="center"/>
    </xf>
    <xf numFmtId="0" fontId="38" fillId="0" borderId="0" xfId="3" applyFont="1" applyAlignment="1">
      <alignment horizontal="left" vertical="center" indent="1"/>
    </xf>
    <xf numFmtId="3" fontId="38" fillId="0" borderId="0" xfId="4" applyNumberFormat="1" applyFont="1" applyFill="1" applyAlignment="1">
      <alignment horizontal="right" vertical="center"/>
    </xf>
    <xf numFmtId="166" fontId="38" fillId="0" borderId="0" xfId="6" applyFont="1" applyFill="1" applyAlignment="1">
      <alignment horizontal="right" vertical="center"/>
    </xf>
    <xf numFmtId="4" fontId="39" fillId="0" borderId="0" xfId="5" applyNumberFormat="1" applyFont="1">
      <alignment vertical="top"/>
    </xf>
    <xf numFmtId="166" fontId="30" fillId="0" borderId="0" xfId="6" applyFont="1" applyAlignment="1">
      <alignment vertical="center"/>
    </xf>
    <xf numFmtId="166" fontId="30" fillId="0" borderId="0" xfId="6" applyFont="1" applyFill="1" applyAlignment="1">
      <alignment vertical="center"/>
    </xf>
    <xf numFmtId="17" fontId="36" fillId="8" borderId="0" xfId="5" applyNumberFormat="1" applyFont="1" applyFill="1" applyAlignment="1">
      <alignment horizontal="right" vertical="center"/>
    </xf>
    <xf numFmtId="3" fontId="38" fillId="0" borderId="0" xfId="3" applyNumberFormat="1" applyFont="1" applyAlignment="1">
      <alignment vertical="center"/>
    </xf>
    <xf numFmtId="3" fontId="38" fillId="0" borderId="0" xfId="4" applyNumberFormat="1" applyFont="1" applyAlignment="1">
      <alignment horizontal="right" vertical="center"/>
    </xf>
    <xf numFmtId="166" fontId="38" fillId="0" borderId="0" xfId="6" applyFont="1" applyFill="1" applyAlignment="1">
      <alignment vertical="center"/>
    </xf>
    <xf numFmtId="0" fontId="38" fillId="0" borderId="0" xfId="3" applyFont="1" applyAlignment="1">
      <alignment vertical="center"/>
    </xf>
    <xf numFmtId="43" fontId="38" fillId="0" borderId="0" xfId="3" applyNumberFormat="1" applyFont="1" applyAlignment="1">
      <alignment vertical="center"/>
    </xf>
    <xf numFmtId="0" fontId="37" fillId="11" borderId="0" xfId="3" applyFont="1" applyFill="1" applyAlignment="1">
      <alignment horizontal="left" vertical="center" indent="1"/>
    </xf>
    <xf numFmtId="3" fontId="37" fillId="0" borderId="0" xfId="4" applyNumberFormat="1" applyFont="1" applyFill="1" applyAlignment="1">
      <alignment horizontal="right" vertical="center"/>
    </xf>
    <xf numFmtId="0" fontId="38" fillId="0" borderId="0" xfId="3" applyFont="1" applyAlignment="1">
      <alignment horizontal="left" vertical="center" indent="2"/>
    </xf>
    <xf numFmtId="0" fontId="37" fillId="0" borderId="0" xfId="3" applyFont="1" applyAlignment="1">
      <alignment horizontal="left" vertical="center" indent="1"/>
    </xf>
    <xf numFmtId="166" fontId="34" fillId="0" borderId="0" xfId="3" applyNumberFormat="1" applyFont="1" applyAlignment="1">
      <alignment vertical="center"/>
    </xf>
    <xf numFmtId="0" fontId="37" fillId="0" borderId="0" xfId="3" applyFont="1" applyAlignment="1">
      <alignment vertical="center"/>
    </xf>
    <xf numFmtId="0" fontId="37" fillId="12" borderId="0" xfId="3" applyFont="1" applyFill="1" applyAlignment="1">
      <alignment vertical="center"/>
    </xf>
    <xf numFmtId="3" fontId="37" fillId="12" borderId="0" xfId="4" applyNumberFormat="1" applyFont="1" applyFill="1" applyAlignment="1">
      <alignment horizontal="right" vertical="center"/>
    </xf>
    <xf numFmtId="0" fontId="40" fillId="13" borderId="0" xfId="3" applyFont="1" applyFill="1" applyAlignment="1">
      <alignment vertical="center"/>
    </xf>
    <xf numFmtId="3" fontId="40" fillId="13" borderId="0" xfId="4" applyNumberFormat="1" applyFont="1" applyFill="1" applyAlignment="1">
      <alignment horizontal="right" vertical="center"/>
    </xf>
    <xf numFmtId="166" fontId="41" fillId="0" borderId="0" xfId="6" applyFont="1" applyFill="1" applyAlignment="1">
      <alignment vertical="center"/>
    </xf>
    <xf numFmtId="0" fontId="41" fillId="0" borderId="0" xfId="3" applyFont="1" applyAlignment="1">
      <alignment vertical="center"/>
    </xf>
    <xf numFmtId="4" fontId="38" fillId="0" borderId="0" xfId="3" applyNumberFormat="1" applyFont="1" applyAlignment="1">
      <alignment vertical="center"/>
    </xf>
    <xf numFmtId="4" fontId="41" fillId="0" borderId="0" xfId="3" applyNumberFormat="1" applyFont="1" applyAlignment="1">
      <alignment vertical="center"/>
    </xf>
    <xf numFmtId="166" fontId="38" fillId="0" borderId="0" xfId="3" applyNumberFormat="1" applyFont="1" applyAlignment="1">
      <alignment vertical="center"/>
    </xf>
    <xf numFmtId="0" fontId="19" fillId="0" borderId="0" xfId="3" applyFont="1" applyAlignment="1">
      <alignment horizontal="center" vertical="center"/>
    </xf>
    <xf numFmtId="0" fontId="33" fillId="0" borderId="0" xfId="3" applyFont="1" applyAlignment="1">
      <alignment horizontal="center" vertical="center" wrapText="1"/>
    </xf>
    <xf numFmtId="0" fontId="33" fillId="0" borderId="0" xfId="3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</cellXfs>
  <cellStyles count="7">
    <cellStyle name="Normal" xfId="0" builtinId="0"/>
    <cellStyle name="Normal 2" xfId="5" xr:uid="{6F7CF58C-C4B5-48D5-AE90-5945D69E6BA6}"/>
    <cellStyle name="Normal 2 4 2" xfId="3" xr:uid="{B55CA62B-B7A9-4E91-BEF8-60DFAA6D1671}"/>
    <cellStyle name="Separador de milhares 3" xfId="1" xr:uid="{00000000-0005-0000-0000-000001000000}"/>
    <cellStyle name="Separador de milhares 4" xfId="2" xr:uid="{00000000-0005-0000-0000-000002000000}"/>
    <cellStyle name="Vírgula 2" xfId="4" xr:uid="{B6C22439-9A9B-403E-AA92-390E940EB309}"/>
    <cellStyle name="Vírgula 3" xfId="6" xr:uid="{4C78B87F-2938-4E1A-897E-4DFA5FC50099}"/>
  </cellStyles>
  <dxfs count="0"/>
  <tableStyles count="0" defaultTableStyle="TableStyleMedium2" defaultPivotStyle="PivotStyleLight16"/>
  <colors>
    <mruColors>
      <color rgb="FF3333FF"/>
      <color rgb="FFE2EFD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3</xdr:col>
      <xdr:colOff>1238250</xdr:colOff>
      <xdr:row>0</xdr:row>
      <xdr:rowOff>523875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645F81CD-9AA3-49A8-A2B0-4CCE382C99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8315325" cy="52387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11905</xdr:colOff>
      <xdr:row>0</xdr:row>
      <xdr:rowOff>0</xdr:rowOff>
    </xdr:from>
    <xdr:to>
      <xdr:col>13</xdr:col>
      <xdr:colOff>1107281</xdr:colOff>
      <xdr:row>0</xdr:row>
      <xdr:rowOff>523874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CC0161D7-062C-4214-AFD8-CDEF624366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05" y="0"/>
          <a:ext cx="8353426" cy="52387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11906</xdr:rowOff>
    </xdr:from>
    <xdr:to>
      <xdr:col>4</xdr:col>
      <xdr:colOff>666749</xdr:colOff>
      <xdr:row>0</xdr:row>
      <xdr:rowOff>922649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86ED505-B1C0-4FA0-948B-9CA108CFF9C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11906"/>
          <a:ext cx="7829549" cy="91074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27213</xdr:colOff>
      <xdr:row>0</xdr:row>
      <xdr:rowOff>0</xdr:rowOff>
    </xdr:from>
    <xdr:to>
      <xdr:col>4</xdr:col>
      <xdr:colOff>830035</xdr:colOff>
      <xdr:row>0</xdr:row>
      <xdr:rowOff>934827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50453BBE-10D9-4F8C-B4E3-F790280634D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27213" y="0"/>
          <a:ext cx="9508672" cy="93482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lanilhas%20Jacson\Processo%20de%20Distribui&#231;&#227;o%20JUL2007.xls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O:\Controladoria\Projetos%20Controladoria\Subven&#231;&#245;es\HC-ICESP\Presta&#231;&#227;o%20de%20Contas%20-%20HC-ICESP\2024\d%20abr24\Arquivo%20Contabilidade\ABR-24_Oficial_Icesp%20CGest&#227;o_Cont%20CG&#180;s_Operacional.xlsx" TargetMode="External"/><Relationship Id="rId1" Type="http://schemas.openxmlformats.org/officeDocument/2006/relationships/externalLinkPath" Target="/Controladoria/Projetos%20Controladoria/Subven&#231;&#245;es/HC-ICESP/Presta&#231;&#227;o%20de%20Contas%20-%20HC-ICESP/2024/d%20abr24/Arquivo%20Contabilidade/ABR-24_Oficial_Icesp%20CGest&#227;o_Cont%20CG&#180;s_Operacio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x Descoberto MAI"/>
      <sheetName val="Cx Descoberto JUN"/>
      <sheetName val="Cx Descoberto JUL"/>
      <sheetName val="Cx Descoberto AGO"/>
      <sheetName val="Cx Descoberto SET"/>
      <sheetName val="Cx Descoberto OUT"/>
      <sheetName val="Cx Descoberto NOV"/>
      <sheetName val="Cx Descoberto DEZ"/>
      <sheetName val="Balanço"/>
      <sheetName val="DR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43">
          <cell r="B43">
            <v>4228041.7899999972</v>
          </cell>
          <cell r="C43">
            <v>-142832.41999999463</v>
          </cell>
          <cell r="D43">
            <v>-1680086.5400000003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9AA9A4-30DB-4246-B82F-22F083138145}">
  <dimension ref="A1:Q40"/>
  <sheetViews>
    <sheetView showGridLines="0" zoomScale="80" zoomScaleNormal="80" workbookViewId="0">
      <selection activeCell="Q11" sqref="Q11"/>
    </sheetView>
  </sheetViews>
  <sheetFormatPr defaultColWidth="6.85546875" defaultRowHeight="15" customHeight="1" x14ac:dyDescent="0.25"/>
  <cols>
    <col min="1" max="1" width="68.7109375" style="88" customWidth="1"/>
    <col min="2" max="2" width="18.7109375" style="109" customWidth="1"/>
    <col min="3" max="4" width="18.7109375" style="88" customWidth="1"/>
    <col min="5" max="13" width="15.7109375" style="88" hidden="1" customWidth="1"/>
    <col min="14" max="14" width="2.7109375" style="88" customWidth="1"/>
    <col min="15" max="15" width="16.42578125" style="88" customWidth="1"/>
    <col min="16" max="16" width="14.28515625" style="88" customWidth="1"/>
    <col min="17" max="17" width="13.85546875" style="88" customWidth="1"/>
    <col min="18" max="16384" width="6.85546875" style="88"/>
  </cols>
  <sheetData>
    <row r="1" spans="1:17" ht="69.95" customHeight="1" x14ac:dyDescent="0.25">
      <c r="B1" s="89"/>
    </row>
    <row r="2" spans="1:17" s="90" customFormat="1" ht="20.100000000000001" customHeight="1" x14ac:dyDescent="0.25">
      <c r="A2" s="131" t="s">
        <v>50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</row>
    <row r="3" spans="1:17" s="90" customFormat="1" x14ac:dyDescent="0.25">
      <c r="A3" s="132" t="s">
        <v>51</v>
      </c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O3" s="91"/>
    </row>
    <row r="4" spans="1:17" s="90" customFormat="1" x14ac:dyDescent="0.25">
      <c r="A4" s="133" t="s">
        <v>52</v>
      </c>
      <c r="B4" s="133"/>
      <c r="C4" s="133"/>
      <c r="D4" s="133"/>
      <c r="E4" s="133"/>
      <c r="F4" s="133"/>
      <c r="G4" s="133"/>
      <c r="H4" s="133"/>
      <c r="I4" s="133"/>
      <c r="J4" s="133"/>
      <c r="K4" s="133"/>
      <c r="L4" s="133"/>
      <c r="M4" s="133"/>
      <c r="O4" s="91"/>
    </row>
    <row r="5" spans="1:17" s="90" customFormat="1" x14ac:dyDescent="0.25">
      <c r="A5" s="92"/>
      <c r="B5" s="92"/>
      <c r="C5" s="92"/>
      <c r="D5" s="92"/>
      <c r="E5" s="92"/>
      <c r="F5" s="92"/>
      <c r="G5" s="92"/>
      <c r="H5" s="92"/>
      <c r="I5" s="92"/>
      <c r="J5" s="92"/>
      <c r="K5" s="92"/>
      <c r="L5" s="92"/>
      <c r="M5" s="92"/>
      <c r="O5" s="91"/>
    </row>
    <row r="6" spans="1:17" s="90" customFormat="1" x14ac:dyDescent="0.25">
      <c r="A6" s="132" t="s">
        <v>53</v>
      </c>
      <c r="B6" s="132"/>
      <c r="C6" s="132"/>
      <c r="D6" s="132"/>
      <c r="E6" s="132"/>
      <c r="F6" s="132"/>
      <c r="G6" s="132"/>
      <c r="H6" s="132"/>
      <c r="I6" s="132"/>
      <c r="J6" s="132"/>
      <c r="K6" s="132"/>
      <c r="L6" s="132"/>
      <c r="M6" s="132"/>
      <c r="O6" s="91"/>
    </row>
    <row r="7" spans="1:17" s="90" customFormat="1" ht="18" customHeight="1" x14ac:dyDescent="0.25">
      <c r="N7" s="93"/>
    </row>
    <row r="8" spans="1:17" s="91" customFormat="1" ht="18" customHeight="1" x14ac:dyDescent="0.25">
      <c r="A8" s="133" t="s">
        <v>120</v>
      </c>
      <c r="B8" s="133"/>
      <c r="C8" s="133"/>
      <c r="D8" s="133"/>
      <c r="E8" s="133"/>
      <c r="F8" s="133"/>
      <c r="G8" s="133"/>
      <c r="H8" s="133"/>
      <c r="I8" s="133"/>
      <c r="J8" s="133"/>
      <c r="K8" s="133"/>
      <c r="L8" s="133"/>
      <c r="M8" s="133"/>
    </row>
    <row r="9" spans="1:17" ht="18" customHeight="1" x14ac:dyDescent="0.25">
      <c r="B9" s="94"/>
      <c r="C9" s="94"/>
      <c r="D9" s="94"/>
      <c r="E9" s="94"/>
      <c r="F9" s="94"/>
      <c r="G9" s="95"/>
      <c r="H9" s="94"/>
      <c r="I9" s="94"/>
      <c r="J9" s="94"/>
      <c r="K9" s="94"/>
      <c r="L9" s="94"/>
      <c r="N9" s="96"/>
    </row>
    <row r="10" spans="1:17" ht="18" customHeight="1" x14ac:dyDescent="0.25">
      <c r="A10" s="97"/>
      <c r="B10" s="98" t="s">
        <v>54</v>
      </c>
      <c r="C10" s="99" t="s">
        <v>55</v>
      </c>
      <c r="D10" s="99" t="s">
        <v>56</v>
      </c>
      <c r="E10" s="99" t="s">
        <v>57</v>
      </c>
      <c r="F10" s="99" t="s">
        <v>58</v>
      </c>
      <c r="G10" s="99" t="s">
        <v>59</v>
      </c>
      <c r="H10" s="99" t="s">
        <v>60</v>
      </c>
      <c r="I10" s="99" t="s">
        <v>61</v>
      </c>
      <c r="J10" s="99" t="s">
        <v>62</v>
      </c>
      <c r="K10" s="99" t="s">
        <v>63</v>
      </c>
      <c r="L10" s="99" t="s">
        <v>64</v>
      </c>
      <c r="M10" s="99" t="s">
        <v>65</v>
      </c>
    </row>
    <row r="11" spans="1:17" ht="18" customHeight="1" x14ac:dyDescent="0.25">
      <c r="B11" s="88"/>
    </row>
    <row r="12" spans="1:17" ht="18" customHeight="1" x14ac:dyDescent="0.25">
      <c r="A12" s="100" t="s">
        <v>66</v>
      </c>
      <c r="B12" s="101">
        <f t="shared" ref="B12:M12" si="0">B13+B21</f>
        <v>81936260.780000001</v>
      </c>
      <c r="C12" s="101">
        <f t="shared" si="0"/>
        <v>90097786.450000018</v>
      </c>
      <c r="D12" s="101">
        <f t="shared" si="0"/>
        <v>97328370.270000011</v>
      </c>
      <c r="E12" s="101">
        <f t="shared" si="0"/>
        <v>0</v>
      </c>
      <c r="F12" s="101">
        <f t="shared" si="0"/>
        <v>0</v>
      </c>
      <c r="G12" s="101">
        <f t="shared" si="0"/>
        <v>0</v>
      </c>
      <c r="H12" s="101">
        <f t="shared" si="0"/>
        <v>0</v>
      </c>
      <c r="I12" s="101">
        <f t="shared" si="0"/>
        <v>0</v>
      </c>
      <c r="J12" s="101">
        <f t="shared" si="0"/>
        <v>0</v>
      </c>
      <c r="K12" s="101">
        <f t="shared" si="0"/>
        <v>0</v>
      </c>
      <c r="L12" s="101">
        <f t="shared" si="0"/>
        <v>0</v>
      </c>
      <c r="M12" s="101">
        <f t="shared" si="0"/>
        <v>0</v>
      </c>
      <c r="N12" s="96"/>
      <c r="O12" s="96"/>
      <c r="P12" s="96"/>
      <c r="Q12" s="96"/>
    </row>
    <row r="13" spans="1:17" ht="18" customHeight="1" x14ac:dyDescent="0.25">
      <c r="A13" s="102" t="s">
        <v>67</v>
      </c>
      <c r="B13" s="103">
        <f t="shared" ref="B13:L13" si="1">SUM(B14:B20)</f>
        <v>71958865.680000007</v>
      </c>
      <c r="C13" s="103">
        <f t="shared" si="1"/>
        <v>78938889.820000023</v>
      </c>
      <c r="D13" s="103">
        <f t="shared" si="1"/>
        <v>86203927.000000015</v>
      </c>
      <c r="E13" s="103">
        <f t="shared" si="1"/>
        <v>0</v>
      </c>
      <c r="F13" s="103">
        <f t="shared" si="1"/>
        <v>0</v>
      </c>
      <c r="G13" s="103">
        <f t="shared" si="1"/>
        <v>0</v>
      </c>
      <c r="H13" s="103">
        <f t="shared" si="1"/>
        <v>0</v>
      </c>
      <c r="I13" s="103">
        <f t="shared" si="1"/>
        <v>0</v>
      </c>
      <c r="J13" s="103">
        <f t="shared" si="1"/>
        <v>0</v>
      </c>
      <c r="K13" s="103">
        <f t="shared" si="1"/>
        <v>0</v>
      </c>
      <c r="L13" s="103">
        <f t="shared" si="1"/>
        <v>0</v>
      </c>
      <c r="M13" s="103">
        <f>SUM(M14:M20)</f>
        <v>0</v>
      </c>
      <c r="O13" s="96"/>
      <c r="P13" s="96"/>
      <c r="Q13" s="96"/>
    </row>
    <row r="14" spans="1:17" ht="18" customHeight="1" x14ac:dyDescent="0.25">
      <c r="A14" s="104" t="s">
        <v>68</v>
      </c>
      <c r="B14" s="105">
        <v>2500</v>
      </c>
      <c r="C14" s="105">
        <v>2500</v>
      </c>
      <c r="D14" s="105">
        <v>2500</v>
      </c>
      <c r="E14" s="105"/>
      <c r="F14" s="105"/>
      <c r="G14" s="105"/>
      <c r="H14" s="105"/>
      <c r="I14" s="105"/>
      <c r="J14" s="105"/>
      <c r="K14" s="105"/>
      <c r="L14" s="105"/>
      <c r="M14" s="105"/>
    </row>
    <row r="15" spans="1:17" ht="18" customHeight="1" x14ac:dyDescent="0.25">
      <c r="A15" s="104" t="s">
        <v>69</v>
      </c>
      <c r="B15" s="106">
        <v>0</v>
      </c>
      <c r="C15" s="106">
        <v>0</v>
      </c>
      <c r="D15" s="105">
        <v>0</v>
      </c>
      <c r="E15" s="105"/>
      <c r="F15" s="105"/>
      <c r="G15" s="105"/>
      <c r="H15" s="105"/>
      <c r="I15" s="105"/>
      <c r="J15" s="105"/>
      <c r="K15" s="105"/>
      <c r="L15" s="105"/>
      <c r="M15" s="105"/>
      <c r="O15" s="96"/>
    </row>
    <row r="16" spans="1:17" ht="18" customHeight="1" x14ac:dyDescent="0.25">
      <c r="A16" s="104" t="s">
        <v>70</v>
      </c>
      <c r="B16" s="105">
        <v>28180427.350000005</v>
      </c>
      <c r="C16" s="105">
        <v>34577068.550000012</v>
      </c>
      <c r="D16" s="105">
        <v>40588136.060000017</v>
      </c>
      <c r="E16" s="105"/>
      <c r="F16" s="105"/>
      <c r="G16" s="105"/>
      <c r="H16" s="105"/>
      <c r="I16" s="105"/>
      <c r="J16" s="105"/>
      <c r="K16" s="105"/>
      <c r="L16" s="105"/>
      <c r="M16" s="105"/>
      <c r="O16" s="96"/>
      <c r="P16" s="96"/>
    </row>
    <row r="17" spans="1:17" ht="18" customHeight="1" x14ac:dyDescent="0.25">
      <c r="A17" s="104" t="s">
        <v>71</v>
      </c>
      <c r="B17" s="105">
        <v>15646916.709999993</v>
      </c>
      <c r="C17" s="105">
        <v>14682002.890000008</v>
      </c>
      <c r="D17" s="105">
        <v>13753198.119999997</v>
      </c>
      <c r="E17" s="105"/>
      <c r="F17" s="105"/>
      <c r="G17" s="105"/>
      <c r="H17" s="105"/>
      <c r="I17" s="105"/>
      <c r="J17" s="105"/>
      <c r="K17" s="105"/>
      <c r="L17" s="105"/>
      <c r="M17" s="105"/>
      <c r="N17" s="96"/>
      <c r="O17" s="96"/>
      <c r="P17" s="96"/>
    </row>
    <row r="18" spans="1:17" ht="18" customHeight="1" x14ac:dyDescent="0.25">
      <c r="A18" s="104" t="s">
        <v>72</v>
      </c>
      <c r="B18" s="105">
        <v>25843364.590000004</v>
      </c>
      <c r="C18" s="105">
        <v>26507560.510000002</v>
      </c>
      <c r="D18" s="105">
        <v>29286619.740000006</v>
      </c>
      <c r="E18" s="105"/>
      <c r="F18" s="105"/>
      <c r="G18" s="105"/>
      <c r="H18" s="105"/>
      <c r="I18" s="105"/>
      <c r="J18" s="105"/>
      <c r="K18" s="105"/>
      <c r="L18" s="105"/>
      <c r="M18" s="105"/>
      <c r="O18" s="96"/>
    </row>
    <row r="19" spans="1:17" ht="18" customHeight="1" x14ac:dyDescent="0.25">
      <c r="A19" s="104" t="s">
        <v>73</v>
      </c>
      <c r="B19" s="105">
        <v>316681.67000000004</v>
      </c>
      <c r="C19" s="105">
        <v>254416.87</v>
      </c>
      <c r="D19" s="105">
        <v>310055.67000000004</v>
      </c>
      <c r="E19" s="105"/>
      <c r="F19" s="105"/>
      <c r="G19" s="105"/>
      <c r="H19" s="105"/>
      <c r="I19" s="105"/>
      <c r="J19" s="105"/>
      <c r="K19" s="105"/>
      <c r="L19" s="105"/>
      <c r="M19" s="105"/>
    </row>
    <row r="20" spans="1:17" ht="18" customHeight="1" x14ac:dyDescent="0.25">
      <c r="A20" s="104" t="s">
        <v>74</v>
      </c>
      <c r="B20" s="105">
        <v>1968975.36</v>
      </c>
      <c r="C20" s="105">
        <v>2915341</v>
      </c>
      <c r="D20" s="105">
        <v>2263417.41</v>
      </c>
      <c r="E20" s="105"/>
      <c r="F20" s="105"/>
      <c r="G20" s="105"/>
      <c r="H20" s="105"/>
      <c r="I20" s="105"/>
      <c r="J20" s="105"/>
      <c r="K20" s="105"/>
      <c r="L20" s="105"/>
      <c r="M20" s="105"/>
      <c r="P20" s="96"/>
    </row>
    <row r="21" spans="1:17" ht="18" customHeight="1" x14ac:dyDescent="0.25">
      <c r="A21" s="102" t="s">
        <v>75</v>
      </c>
      <c r="B21" s="103">
        <f t="shared" ref="B21:I21" si="2">SUM(B22:B24)</f>
        <v>9977395.0999999996</v>
      </c>
      <c r="C21" s="103">
        <f t="shared" si="2"/>
        <v>11158896.630000001</v>
      </c>
      <c r="D21" s="103">
        <f t="shared" si="2"/>
        <v>11124443.270000003</v>
      </c>
      <c r="E21" s="103">
        <f t="shared" si="2"/>
        <v>0</v>
      </c>
      <c r="F21" s="103">
        <f t="shared" si="2"/>
        <v>0</v>
      </c>
      <c r="G21" s="103">
        <f t="shared" si="2"/>
        <v>0</v>
      </c>
      <c r="H21" s="103">
        <f t="shared" si="2"/>
        <v>0</v>
      </c>
      <c r="I21" s="103">
        <f t="shared" si="2"/>
        <v>0</v>
      </c>
      <c r="J21" s="103">
        <f>SUM(J22:J24)</f>
        <v>0</v>
      </c>
      <c r="K21" s="103">
        <f t="shared" ref="K21:M21" si="3">SUM(K22:K24)</f>
        <v>0</v>
      </c>
      <c r="L21" s="103">
        <f t="shared" si="3"/>
        <v>0</v>
      </c>
      <c r="M21" s="103">
        <f t="shared" si="3"/>
        <v>0</v>
      </c>
      <c r="O21" s="96"/>
      <c r="P21" s="96"/>
      <c r="Q21" s="96"/>
    </row>
    <row r="22" spans="1:17" ht="18" customHeight="1" x14ac:dyDescent="0.25">
      <c r="A22" s="104" t="s">
        <v>76</v>
      </c>
      <c r="B22" s="105">
        <v>416060.8</v>
      </c>
      <c r="C22" s="105">
        <v>366230.65</v>
      </c>
      <c r="D22" s="105">
        <v>375788.20000000007</v>
      </c>
      <c r="E22" s="105"/>
      <c r="F22" s="105"/>
      <c r="G22" s="105"/>
      <c r="H22" s="105"/>
      <c r="I22" s="105"/>
      <c r="J22" s="105"/>
      <c r="K22" s="105"/>
      <c r="L22" s="105"/>
      <c r="M22" s="105"/>
    </row>
    <row r="23" spans="1:17" ht="18" customHeight="1" x14ac:dyDescent="0.25">
      <c r="A23" s="104" t="s">
        <v>73</v>
      </c>
      <c r="B23" s="105">
        <v>84608.92</v>
      </c>
      <c r="C23" s="105">
        <v>81601.03</v>
      </c>
      <c r="D23" s="105">
        <v>78593.14</v>
      </c>
      <c r="E23" s="105"/>
      <c r="F23" s="105"/>
      <c r="G23" s="105"/>
      <c r="H23" s="105"/>
      <c r="I23" s="105"/>
      <c r="J23" s="105"/>
      <c r="K23" s="105"/>
      <c r="L23" s="105"/>
      <c r="M23" s="105"/>
    </row>
    <row r="24" spans="1:17" ht="18" customHeight="1" x14ac:dyDescent="0.25">
      <c r="A24" s="104" t="s">
        <v>77</v>
      </c>
      <c r="B24" s="105">
        <v>9476725.379999999</v>
      </c>
      <c r="C24" s="105">
        <v>10711064.950000001</v>
      </c>
      <c r="D24" s="105">
        <v>10670061.930000003</v>
      </c>
      <c r="E24" s="105"/>
      <c r="F24" s="105"/>
      <c r="G24" s="105"/>
      <c r="H24" s="105"/>
      <c r="I24" s="105"/>
      <c r="J24" s="105"/>
      <c r="K24" s="105"/>
      <c r="L24" s="105"/>
      <c r="M24" s="105"/>
      <c r="O24" s="107"/>
      <c r="P24" s="107"/>
      <c r="Q24" s="96"/>
    </row>
    <row r="25" spans="1:17" ht="18" customHeight="1" x14ac:dyDescent="0.25">
      <c r="A25" s="100" t="s">
        <v>78</v>
      </c>
      <c r="B25" s="101">
        <f t="shared" ref="B25:M25" si="4">B26+B33+B36</f>
        <v>81936260.779999971</v>
      </c>
      <c r="C25" s="101">
        <f t="shared" si="4"/>
        <v>90097786.449999973</v>
      </c>
      <c r="D25" s="101">
        <f t="shared" si="4"/>
        <v>97328370.269999981</v>
      </c>
      <c r="E25" s="101">
        <f t="shared" si="4"/>
        <v>0</v>
      </c>
      <c r="F25" s="101">
        <f t="shared" si="4"/>
        <v>0</v>
      </c>
      <c r="G25" s="101">
        <f t="shared" si="4"/>
        <v>0</v>
      </c>
      <c r="H25" s="101">
        <f t="shared" si="4"/>
        <v>0</v>
      </c>
      <c r="I25" s="101">
        <f t="shared" si="4"/>
        <v>0</v>
      </c>
      <c r="J25" s="101">
        <f t="shared" si="4"/>
        <v>0</v>
      </c>
      <c r="K25" s="101">
        <f t="shared" si="4"/>
        <v>0</v>
      </c>
      <c r="L25" s="101">
        <f t="shared" si="4"/>
        <v>0</v>
      </c>
      <c r="M25" s="101">
        <f t="shared" si="4"/>
        <v>0</v>
      </c>
      <c r="N25" s="96"/>
      <c r="O25" s="96"/>
      <c r="P25" s="96"/>
      <c r="Q25" s="96"/>
    </row>
    <row r="26" spans="1:17" ht="18" customHeight="1" x14ac:dyDescent="0.25">
      <c r="A26" s="102" t="s">
        <v>67</v>
      </c>
      <c r="B26" s="103">
        <f t="shared" ref="B26:M26" si="5">SUM(B27:B32)</f>
        <v>104743936.53999999</v>
      </c>
      <c r="C26" s="103">
        <f t="shared" si="5"/>
        <v>113914790.80999999</v>
      </c>
      <c r="D26" s="103">
        <f t="shared" si="5"/>
        <v>122841088.16</v>
      </c>
      <c r="E26" s="103">
        <f t="shared" si="5"/>
        <v>0</v>
      </c>
      <c r="F26" s="103">
        <f t="shared" si="5"/>
        <v>0</v>
      </c>
      <c r="G26" s="103">
        <f t="shared" si="5"/>
        <v>0</v>
      </c>
      <c r="H26" s="103">
        <f t="shared" si="5"/>
        <v>0</v>
      </c>
      <c r="I26" s="103">
        <f t="shared" si="5"/>
        <v>0</v>
      </c>
      <c r="J26" s="103">
        <f t="shared" si="5"/>
        <v>0</v>
      </c>
      <c r="K26" s="103">
        <f t="shared" si="5"/>
        <v>0</v>
      </c>
      <c r="L26" s="103">
        <f t="shared" si="5"/>
        <v>0</v>
      </c>
      <c r="M26" s="103">
        <f t="shared" si="5"/>
        <v>0</v>
      </c>
      <c r="N26" s="108"/>
      <c r="O26" s="96"/>
      <c r="P26" s="96"/>
    </row>
    <row r="27" spans="1:17" ht="18" customHeight="1" x14ac:dyDescent="0.25">
      <c r="A27" s="104" t="s">
        <v>79</v>
      </c>
      <c r="B27" s="105">
        <v>15896907.090000004</v>
      </c>
      <c r="C27" s="105">
        <f>18478559.02-0.05</f>
        <v>18478558.969999999</v>
      </c>
      <c r="D27" s="105">
        <v>22513183.270000003</v>
      </c>
      <c r="E27" s="105"/>
      <c r="F27" s="105"/>
      <c r="G27" s="105"/>
      <c r="H27" s="105"/>
      <c r="I27" s="105"/>
      <c r="J27" s="105"/>
      <c r="K27" s="105"/>
      <c r="L27" s="105"/>
      <c r="M27" s="105"/>
    </row>
    <row r="28" spans="1:17" ht="18" customHeight="1" x14ac:dyDescent="0.25">
      <c r="A28" s="104" t="s">
        <v>80</v>
      </c>
      <c r="B28" s="105">
        <v>7871286.3000000007</v>
      </c>
      <c r="C28" s="105">
        <v>10584168.149999999</v>
      </c>
      <c r="D28" s="105">
        <v>10369000.700000001</v>
      </c>
      <c r="E28" s="105"/>
      <c r="F28" s="105"/>
      <c r="G28" s="105"/>
      <c r="H28" s="105"/>
      <c r="I28" s="105"/>
      <c r="J28" s="105"/>
      <c r="K28" s="105"/>
      <c r="L28" s="105"/>
      <c r="M28" s="105"/>
      <c r="O28" s="96"/>
    </row>
    <row r="29" spans="1:17" ht="18" customHeight="1" x14ac:dyDescent="0.25">
      <c r="A29" s="104" t="s">
        <v>81</v>
      </c>
      <c r="B29" s="105">
        <v>67932936.919999987</v>
      </c>
      <c r="C29" s="105">
        <v>70190348.679999992</v>
      </c>
      <c r="D29" s="105">
        <v>73192878.310000002</v>
      </c>
      <c r="E29" s="105"/>
      <c r="F29" s="105"/>
      <c r="G29" s="105"/>
      <c r="H29" s="105"/>
      <c r="I29" s="105"/>
      <c r="J29" s="105"/>
      <c r="K29" s="105"/>
      <c r="L29" s="105"/>
      <c r="M29" s="105"/>
    </row>
    <row r="30" spans="1:17" ht="18" customHeight="1" x14ac:dyDescent="0.25">
      <c r="A30" s="104" t="s">
        <v>82</v>
      </c>
      <c r="B30" s="105">
        <v>7477570.4199999999</v>
      </c>
      <c r="C30" s="105">
        <v>7899530.040000001</v>
      </c>
      <c r="D30" s="105">
        <v>7494965.3499999996</v>
      </c>
      <c r="E30" s="105"/>
      <c r="F30" s="105"/>
      <c r="G30" s="105"/>
      <c r="H30" s="105"/>
      <c r="I30" s="105"/>
      <c r="J30" s="105"/>
      <c r="K30" s="105"/>
      <c r="L30" s="105"/>
      <c r="M30" s="105"/>
    </row>
    <row r="31" spans="1:17" ht="18" customHeight="1" x14ac:dyDescent="0.25">
      <c r="A31" s="104" t="s">
        <v>83</v>
      </c>
      <c r="B31" s="105">
        <v>2989527.87</v>
      </c>
      <c r="C31" s="105">
        <v>4130396.96</v>
      </c>
      <c r="D31" s="105">
        <v>4742448.1900000004</v>
      </c>
      <c r="E31" s="105"/>
      <c r="F31" s="105"/>
      <c r="G31" s="105"/>
      <c r="H31" s="105"/>
      <c r="I31" s="105"/>
      <c r="J31" s="105"/>
      <c r="K31" s="105"/>
      <c r="L31" s="105"/>
      <c r="M31" s="105"/>
    </row>
    <row r="32" spans="1:17" ht="18" customHeight="1" x14ac:dyDescent="0.25">
      <c r="A32" s="104" t="s">
        <v>84</v>
      </c>
      <c r="B32" s="105">
        <v>2575707.9400000004</v>
      </c>
      <c r="C32" s="105">
        <v>2631788.0099999998</v>
      </c>
      <c r="D32" s="105">
        <v>4528612.3400000008</v>
      </c>
      <c r="E32" s="105"/>
      <c r="F32" s="105"/>
      <c r="G32" s="105"/>
      <c r="H32" s="105"/>
      <c r="I32" s="105"/>
      <c r="J32" s="105"/>
      <c r="K32" s="105"/>
      <c r="L32" s="105"/>
      <c r="M32" s="105"/>
    </row>
    <row r="33" spans="1:17" ht="18" customHeight="1" x14ac:dyDescent="0.25">
      <c r="A33" s="102" t="s">
        <v>85</v>
      </c>
      <c r="B33" s="103">
        <f t="shared" ref="B33:G33" si="6">SUM(B34:B35)</f>
        <v>8906899.9900000002</v>
      </c>
      <c r="C33" s="103">
        <f t="shared" si="6"/>
        <v>8040403.8100000005</v>
      </c>
      <c r="D33" s="103">
        <f t="shared" si="6"/>
        <v>8024776.8200000003</v>
      </c>
      <c r="E33" s="103">
        <f t="shared" si="6"/>
        <v>0</v>
      </c>
      <c r="F33" s="103">
        <f t="shared" si="6"/>
        <v>0</v>
      </c>
      <c r="G33" s="103">
        <f t="shared" si="6"/>
        <v>0</v>
      </c>
      <c r="H33" s="103">
        <f t="shared" ref="H33:M33" si="7">SUM(H34:H35)</f>
        <v>0</v>
      </c>
      <c r="I33" s="103">
        <f t="shared" si="7"/>
        <v>0</v>
      </c>
      <c r="J33" s="103">
        <f t="shared" si="7"/>
        <v>0</v>
      </c>
      <c r="K33" s="103">
        <f t="shared" si="7"/>
        <v>0</v>
      </c>
      <c r="L33" s="103">
        <f t="shared" si="7"/>
        <v>0</v>
      </c>
      <c r="M33" s="103">
        <f t="shared" si="7"/>
        <v>0</v>
      </c>
      <c r="O33" s="96"/>
      <c r="P33" s="96"/>
      <c r="Q33" s="96"/>
    </row>
    <row r="34" spans="1:17" ht="18" customHeight="1" x14ac:dyDescent="0.25">
      <c r="A34" s="104" t="s">
        <v>83</v>
      </c>
      <c r="B34" s="105">
        <v>6578991.4000000004</v>
      </c>
      <c r="C34" s="105">
        <v>5739547.8100000005</v>
      </c>
      <c r="D34" s="105">
        <v>5719942.9199999999</v>
      </c>
      <c r="E34" s="105"/>
      <c r="F34" s="105"/>
      <c r="G34" s="105"/>
      <c r="H34" s="105"/>
      <c r="I34" s="105"/>
      <c r="J34" s="105"/>
      <c r="K34" s="105"/>
      <c r="L34" s="105"/>
      <c r="M34" s="105"/>
    </row>
    <row r="35" spans="1:17" ht="18" customHeight="1" x14ac:dyDescent="0.25">
      <c r="A35" s="104" t="s">
        <v>86</v>
      </c>
      <c r="B35" s="105">
        <v>2327908.5900000003</v>
      </c>
      <c r="C35" s="105">
        <v>2300856</v>
      </c>
      <c r="D35" s="105">
        <v>2304833.9</v>
      </c>
      <c r="E35" s="105"/>
      <c r="F35" s="105"/>
      <c r="G35" s="105"/>
      <c r="H35" s="105"/>
      <c r="I35" s="105"/>
      <c r="J35" s="105"/>
      <c r="K35" s="105"/>
      <c r="L35" s="105"/>
      <c r="M35" s="105"/>
    </row>
    <row r="36" spans="1:17" ht="18" customHeight="1" x14ac:dyDescent="0.25">
      <c r="A36" s="102" t="s">
        <v>87</v>
      </c>
      <c r="B36" s="103">
        <f t="shared" ref="B36:M36" si="8">SUM(B37:B38)</f>
        <v>-31714575.750000015</v>
      </c>
      <c r="C36" s="103">
        <f t="shared" si="8"/>
        <v>-31857408.170000013</v>
      </c>
      <c r="D36" s="103">
        <f t="shared" si="8"/>
        <v>-33537494.710000012</v>
      </c>
      <c r="E36" s="103">
        <f t="shared" si="8"/>
        <v>0</v>
      </c>
      <c r="F36" s="103">
        <f t="shared" si="8"/>
        <v>0</v>
      </c>
      <c r="G36" s="103">
        <f t="shared" si="8"/>
        <v>0</v>
      </c>
      <c r="H36" s="103">
        <f t="shared" si="8"/>
        <v>0</v>
      </c>
      <c r="I36" s="103">
        <f t="shared" si="8"/>
        <v>0</v>
      </c>
      <c r="J36" s="103">
        <f t="shared" si="8"/>
        <v>0</v>
      </c>
      <c r="K36" s="103">
        <f t="shared" si="8"/>
        <v>0</v>
      </c>
      <c r="L36" s="103">
        <f t="shared" si="8"/>
        <v>0</v>
      </c>
      <c r="M36" s="103">
        <f t="shared" si="8"/>
        <v>0</v>
      </c>
      <c r="O36" s="108"/>
      <c r="P36" s="96"/>
      <c r="Q36" s="96"/>
    </row>
    <row r="37" spans="1:17" ht="18" customHeight="1" x14ac:dyDescent="0.25">
      <c r="A37" s="104" t="s">
        <v>88</v>
      </c>
      <c r="B37" s="105">
        <v>-35942617.540000014</v>
      </c>
      <c r="C37" s="105">
        <v>-35942617.540000014</v>
      </c>
      <c r="D37" s="105">
        <v>-35942617.540000014</v>
      </c>
      <c r="E37" s="105"/>
      <c r="F37" s="105"/>
      <c r="G37" s="105"/>
      <c r="H37" s="105"/>
      <c r="I37" s="105"/>
      <c r="J37" s="105"/>
      <c r="K37" s="105"/>
      <c r="L37" s="105"/>
      <c r="M37" s="105"/>
      <c r="N37" s="95"/>
      <c r="P37" s="108"/>
    </row>
    <row r="38" spans="1:17" ht="18" customHeight="1" x14ac:dyDescent="0.25">
      <c r="A38" s="104" t="s">
        <v>89</v>
      </c>
      <c r="B38" s="105">
        <f>+[2]DRE!B43</f>
        <v>4228041.7899999972</v>
      </c>
      <c r="C38" s="105">
        <f>+SUM([2]DRE!$B43:C43)</f>
        <v>4085209.3700000024</v>
      </c>
      <c r="D38" s="105">
        <f>+SUM([2]DRE!$B43:D43)</f>
        <v>2405122.8300000019</v>
      </c>
      <c r="E38" s="105"/>
      <c r="F38" s="105"/>
      <c r="G38" s="105"/>
      <c r="H38" s="105"/>
      <c r="I38" s="105"/>
      <c r="J38" s="105"/>
      <c r="K38" s="105"/>
      <c r="L38" s="105"/>
      <c r="M38" s="105"/>
      <c r="N38" s="95"/>
      <c r="O38" s="108"/>
      <c r="P38" s="96"/>
      <c r="Q38" s="108"/>
    </row>
    <row r="40" spans="1:17" ht="15" customHeight="1" x14ac:dyDescent="0.25">
      <c r="C40" s="109"/>
      <c r="D40" s="109"/>
      <c r="K40" s="108"/>
      <c r="L40" s="108"/>
      <c r="M40" s="108"/>
    </row>
  </sheetData>
  <mergeCells count="5">
    <mergeCell ref="A2:M2"/>
    <mergeCell ref="A3:M3"/>
    <mergeCell ref="A4:M4"/>
    <mergeCell ref="A6:M6"/>
    <mergeCell ref="A8:M8"/>
  </mergeCells>
  <printOptions horizontalCentered="1"/>
  <pageMargins left="0.78740157480314965" right="0.59055118110236227" top="0.98425196850393704" bottom="0.59055118110236227" header="0.31496062992125984" footer="0.31496062992125984"/>
  <pageSetup paperSize="9" scale="70" orientation="portrait" r:id="rId1"/>
  <headerFooter>
    <oddFooter>&amp;C&amp;8Página &amp;P de &amp;N</oddFooter>
  </headerFooter>
  <colBreaks count="1" manualBreakCount="1">
    <brk id="13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D1C51C-9895-4AAB-BB3E-DCA0BD47C129}">
  <dimension ref="A1:R47"/>
  <sheetViews>
    <sheetView showGridLines="0" zoomScale="80" zoomScaleNormal="80" workbookViewId="0">
      <selection activeCell="R15" sqref="R15"/>
    </sheetView>
  </sheetViews>
  <sheetFormatPr defaultColWidth="6.85546875" defaultRowHeight="15" customHeight="1" x14ac:dyDescent="0.25"/>
  <cols>
    <col min="1" max="1" width="58.7109375" style="88" customWidth="1"/>
    <col min="2" max="2" width="16.7109375" style="109" customWidth="1"/>
    <col min="3" max="4" width="16.7109375" style="88" customWidth="1"/>
    <col min="5" max="13" width="15.7109375" style="88" hidden="1" customWidth="1"/>
    <col min="14" max="14" width="16.7109375" style="88" customWidth="1"/>
    <col min="15" max="15" width="16.140625" style="109" bestFit="1" customWidth="1"/>
    <col min="16" max="16" width="12.140625" style="88" bestFit="1" customWidth="1"/>
    <col min="17" max="17" width="16.140625" style="88" bestFit="1" customWidth="1"/>
    <col min="18" max="18" width="15.42578125" style="88" bestFit="1" customWidth="1"/>
    <col min="19" max="16384" width="6.85546875" style="88"/>
  </cols>
  <sheetData>
    <row r="1" spans="1:18" ht="69.95" customHeight="1" x14ac:dyDescent="0.25">
      <c r="B1" s="89"/>
      <c r="O1" s="88"/>
    </row>
    <row r="2" spans="1:18" s="90" customFormat="1" ht="20.100000000000001" customHeight="1" x14ac:dyDescent="0.25">
      <c r="A2" s="131" t="s">
        <v>50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</row>
    <row r="3" spans="1:18" s="90" customFormat="1" x14ac:dyDescent="0.25">
      <c r="A3" s="132" t="s">
        <v>51</v>
      </c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91"/>
    </row>
    <row r="4" spans="1:18" s="90" customFormat="1" x14ac:dyDescent="0.25">
      <c r="A4" s="133" t="s">
        <v>52</v>
      </c>
      <c r="B4" s="133"/>
      <c r="C4" s="133"/>
      <c r="D4" s="133"/>
      <c r="E4" s="133"/>
      <c r="F4" s="133"/>
      <c r="G4" s="133"/>
      <c r="H4" s="133"/>
      <c r="I4" s="133"/>
      <c r="J4" s="133"/>
      <c r="K4" s="133"/>
      <c r="L4" s="133"/>
      <c r="M4" s="133"/>
      <c r="N4" s="133"/>
      <c r="O4" s="91"/>
    </row>
    <row r="5" spans="1:18" s="90" customFormat="1" x14ac:dyDescent="0.25">
      <c r="A5" s="92"/>
      <c r="B5" s="92"/>
      <c r="C5" s="92"/>
      <c r="D5" s="92"/>
      <c r="E5" s="92"/>
      <c r="F5" s="92"/>
      <c r="G5" s="92"/>
      <c r="H5" s="92"/>
      <c r="I5" s="92"/>
      <c r="J5" s="92"/>
      <c r="K5" s="92"/>
      <c r="L5" s="92"/>
      <c r="M5" s="92"/>
      <c r="O5" s="91"/>
    </row>
    <row r="6" spans="1:18" s="90" customFormat="1" x14ac:dyDescent="0.25">
      <c r="A6" s="132" t="s">
        <v>53</v>
      </c>
      <c r="B6" s="132"/>
      <c r="C6" s="132"/>
      <c r="D6" s="132"/>
      <c r="E6" s="132"/>
      <c r="F6" s="132"/>
      <c r="G6" s="132"/>
      <c r="H6" s="132"/>
      <c r="I6" s="132"/>
      <c r="J6" s="132"/>
      <c r="K6" s="132"/>
      <c r="L6" s="132"/>
      <c r="M6" s="132"/>
      <c r="N6" s="132"/>
      <c r="O6" s="91"/>
    </row>
    <row r="7" spans="1:18" s="90" customFormat="1" ht="18" customHeight="1" x14ac:dyDescent="0.25">
      <c r="N7" s="93"/>
    </row>
    <row r="8" spans="1:18" s="91" customFormat="1" ht="18" customHeight="1" x14ac:dyDescent="0.25">
      <c r="A8" s="133" t="s">
        <v>121</v>
      </c>
      <c r="B8" s="133"/>
      <c r="C8" s="133"/>
      <c r="D8" s="133"/>
      <c r="E8" s="133"/>
      <c r="F8" s="133"/>
      <c r="G8" s="133"/>
      <c r="H8" s="133"/>
      <c r="I8" s="133"/>
      <c r="J8" s="133"/>
      <c r="K8" s="133"/>
      <c r="L8" s="133"/>
      <c r="M8" s="133"/>
      <c r="N8" s="133"/>
    </row>
    <row r="9" spans="1:18" ht="18" customHeight="1" x14ac:dyDescent="0.25">
      <c r="B9" s="94"/>
      <c r="C9" s="94"/>
      <c r="D9" s="94"/>
      <c r="E9" s="94"/>
      <c r="F9" s="94"/>
      <c r="G9" s="95"/>
      <c r="H9" s="94"/>
      <c r="I9" s="94"/>
      <c r="J9" s="94"/>
      <c r="K9" s="94"/>
      <c r="L9" s="94"/>
      <c r="N9" s="96"/>
      <c r="O9" s="88"/>
    </row>
    <row r="10" spans="1:18" ht="18" customHeight="1" x14ac:dyDescent="0.25">
      <c r="A10" s="97"/>
      <c r="B10" s="110">
        <v>45323</v>
      </c>
      <c r="C10" s="110">
        <v>45352</v>
      </c>
      <c r="D10" s="110">
        <v>45383</v>
      </c>
      <c r="E10" s="110">
        <v>45413</v>
      </c>
      <c r="F10" s="110">
        <v>45444</v>
      </c>
      <c r="G10" s="110">
        <v>45474</v>
      </c>
      <c r="H10" s="110">
        <v>45505</v>
      </c>
      <c r="I10" s="110">
        <v>45536</v>
      </c>
      <c r="J10" s="110">
        <v>45566</v>
      </c>
      <c r="K10" s="110">
        <v>45597</v>
      </c>
      <c r="L10" s="110">
        <v>45627</v>
      </c>
      <c r="M10" s="110">
        <v>45658</v>
      </c>
      <c r="N10" s="99" t="s">
        <v>28</v>
      </c>
      <c r="O10" s="88"/>
    </row>
    <row r="11" spans="1:18" ht="18" customHeight="1" x14ac:dyDescent="0.25">
      <c r="B11" s="94"/>
      <c r="C11" s="94"/>
      <c r="D11" s="94"/>
      <c r="E11" s="94"/>
      <c r="F11" s="94"/>
      <c r="G11" s="94"/>
      <c r="H11" s="94"/>
      <c r="I11" s="94"/>
      <c r="J11" s="94"/>
      <c r="K11" s="94"/>
      <c r="L11" s="94"/>
      <c r="O11" s="88"/>
    </row>
    <row r="12" spans="1:18" ht="18" customHeight="1" x14ac:dyDescent="0.25">
      <c r="A12" s="100" t="s">
        <v>90</v>
      </c>
      <c r="B12" s="101">
        <f t="shared" ref="B12:N12" si="0">SUM(B13:B17)</f>
        <v>64128900.060000002</v>
      </c>
      <c r="C12" s="101">
        <f t="shared" si="0"/>
        <v>63518268.659999996</v>
      </c>
      <c r="D12" s="101">
        <f t="shared" si="0"/>
        <v>62983688.329999991</v>
      </c>
      <c r="E12" s="101">
        <f t="shared" si="0"/>
        <v>0</v>
      </c>
      <c r="F12" s="101">
        <f t="shared" si="0"/>
        <v>0</v>
      </c>
      <c r="G12" s="101">
        <f t="shared" si="0"/>
        <v>0</v>
      </c>
      <c r="H12" s="101">
        <f t="shared" si="0"/>
        <v>0</v>
      </c>
      <c r="I12" s="101">
        <f t="shared" si="0"/>
        <v>0</v>
      </c>
      <c r="J12" s="101">
        <f t="shared" si="0"/>
        <v>0</v>
      </c>
      <c r="K12" s="101">
        <f t="shared" si="0"/>
        <v>0</v>
      </c>
      <c r="L12" s="101">
        <f t="shared" si="0"/>
        <v>0</v>
      </c>
      <c r="M12" s="101">
        <f t="shared" si="0"/>
        <v>0</v>
      </c>
      <c r="N12" s="101">
        <f t="shared" si="0"/>
        <v>190630857.04999998</v>
      </c>
      <c r="O12" s="108"/>
      <c r="P12" s="96"/>
      <c r="R12" s="108"/>
    </row>
    <row r="13" spans="1:18" ht="18" customHeight="1" x14ac:dyDescent="0.25">
      <c r="A13" s="104" t="s">
        <v>91</v>
      </c>
      <c r="B13" s="105">
        <v>59913101.439999998</v>
      </c>
      <c r="C13" s="105">
        <v>59828020.18</v>
      </c>
      <c r="D13" s="105">
        <v>59864129.229999997</v>
      </c>
      <c r="E13" s="105"/>
      <c r="F13" s="105"/>
      <c r="G13" s="105"/>
      <c r="H13" s="105"/>
      <c r="I13" s="105"/>
      <c r="J13" s="105"/>
      <c r="K13" s="105"/>
      <c r="L13" s="105"/>
      <c r="M13" s="105"/>
      <c r="N13" s="111">
        <f>SUM(B13:M13)</f>
        <v>179605250.84999999</v>
      </c>
      <c r="O13" s="88"/>
    </row>
    <row r="14" spans="1:18" ht="18" customHeight="1" x14ac:dyDescent="0.25">
      <c r="A14" s="104" t="s">
        <v>92</v>
      </c>
      <c r="B14" s="105">
        <v>1949508.8800000001</v>
      </c>
      <c r="C14" s="105">
        <v>1834083.82</v>
      </c>
      <c r="D14" s="105">
        <v>2087271.06</v>
      </c>
      <c r="E14" s="105"/>
      <c r="F14" s="105"/>
      <c r="G14" s="105"/>
      <c r="H14" s="105"/>
      <c r="I14" s="105"/>
      <c r="J14" s="105"/>
      <c r="K14" s="105"/>
      <c r="L14" s="105"/>
      <c r="M14" s="105"/>
      <c r="N14" s="111">
        <f>SUM(B14:M14)</f>
        <v>5870863.7599999998</v>
      </c>
      <c r="O14" s="88"/>
    </row>
    <row r="15" spans="1:18" ht="18" customHeight="1" x14ac:dyDescent="0.25">
      <c r="A15" s="104" t="s">
        <v>94</v>
      </c>
      <c r="B15" s="105">
        <v>471684.54</v>
      </c>
      <c r="C15" s="105">
        <v>838506.58</v>
      </c>
      <c r="D15" s="105">
        <v>28623.8</v>
      </c>
      <c r="E15" s="105"/>
      <c r="F15" s="105"/>
      <c r="G15" s="105"/>
      <c r="H15" s="105"/>
      <c r="I15" s="105"/>
      <c r="J15" s="105"/>
      <c r="K15" s="105"/>
      <c r="L15" s="105"/>
      <c r="M15" s="105"/>
      <c r="N15" s="111">
        <f>SUM(B15:M15)</f>
        <v>1338814.92</v>
      </c>
      <c r="O15" s="88"/>
    </row>
    <row r="16" spans="1:18" ht="18" customHeight="1" x14ac:dyDescent="0.25">
      <c r="A16" s="104" t="s">
        <v>93</v>
      </c>
      <c r="B16" s="105">
        <v>637549.34</v>
      </c>
      <c r="C16" s="105">
        <v>597522.91</v>
      </c>
      <c r="D16" s="105">
        <v>974739.44000000006</v>
      </c>
      <c r="E16" s="105"/>
      <c r="F16" s="105"/>
      <c r="G16" s="105"/>
      <c r="H16" s="105"/>
      <c r="I16" s="105"/>
      <c r="J16" s="105"/>
      <c r="K16" s="105"/>
      <c r="L16" s="105"/>
      <c r="M16" s="105"/>
      <c r="N16" s="111">
        <f>SUM(B16:M16)</f>
        <v>2209811.69</v>
      </c>
      <c r="O16" s="88"/>
    </row>
    <row r="17" spans="1:18" ht="18" customHeight="1" x14ac:dyDescent="0.25">
      <c r="A17" s="104" t="s">
        <v>95</v>
      </c>
      <c r="B17" s="105">
        <v>1157055.8600000001</v>
      </c>
      <c r="C17" s="105">
        <v>420135.17000000004</v>
      </c>
      <c r="D17" s="105">
        <v>28924.799999999999</v>
      </c>
      <c r="E17" s="105"/>
      <c r="F17" s="105"/>
      <c r="G17" s="105"/>
      <c r="H17" s="105"/>
      <c r="I17" s="105"/>
      <c r="J17" s="105"/>
      <c r="K17" s="105"/>
      <c r="L17" s="105"/>
      <c r="M17" s="105"/>
      <c r="N17" s="111">
        <f>SUM(B17:M17)</f>
        <v>1606115.8300000003</v>
      </c>
      <c r="O17" s="88"/>
    </row>
    <row r="18" spans="1:18" s="114" customFormat="1" ht="18" customHeight="1" x14ac:dyDescent="0.25">
      <c r="A18" s="104"/>
      <c r="B18" s="112"/>
      <c r="C18" s="112"/>
      <c r="D18" s="105"/>
      <c r="E18" s="112"/>
      <c r="F18" s="112"/>
      <c r="G18" s="112"/>
      <c r="H18" s="112"/>
      <c r="I18" s="112"/>
      <c r="J18" s="112"/>
      <c r="K18" s="112"/>
      <c r="L18" s="112"/>
      <c r="M18" s="112"/>
      <c r="N18" s="111"/>
      <c r="O18" s="113"/>
      <c r="Q18" s="113"/>
      <c r="R18" s="115"/>
    </row>
    <row r="19" spans="1:18" ht="18" customHeight="1" x14ac:dyDescent="0.25">
      <c r="A19" s="100" t="s">
        <v>96</v>
      </c>
      <c r="B19" s="101">
        <f t="shared" ref="B19:N19" si="1">SUM(B27:B35)+B26</f>
        <v>-60068288.870000005</v>
      </c>
      <c r="C19" s="101">
        <f t="shared" si="1"/>
        <v>-63858593.149999991</v>
      </c>
      <c r="D19" s="101">
        <f t="shared" si="1"/>
        <v>-65008040.899999991</v>
      </c>
      <c r="E19" s="101">
        <f t="shared" si="1"/>
        <v>0</v>
      </c>
      <c r="F19" s="101">
        <f t="shared" si="1"/>
        <v>0</v>
      </c>
      <c r="G19" s="101">
        <f t="shared" si="1"/>
        <v>0</v>
      </c>
      <c r="H19" s="101">
        <f t="shared" si="1"/>
        <v>0</v>
      </c>
      <c r="I19" s="101">
        <f t="shared" si="1"/>
        <v>0</v>
      </c>
      <c r="J19" s="101">
        <f t="shared" si="1"/>
        <v>0</v>
      </c>
      <c r="K19" s="101">
        <f t="shared" si="1"/>
        <v>0</v>
      </c>
      <c r="L19" s="101">
        <f t="shared" si="1"/>
        <v>0</v>
      </c>
      <c r="M19" s="101">
        <f t="shared" si="1"/>
        <v>0</v>
      </c>
      <c r="N19" s="101">
        <f t="shared" si="1"/>
        <v>-188934922.92000002</v>
      </c>
      <c r="O19" s="108"/>
      <c r="P19" s="96"/>
      <c r="R19" s="108"/>
    </row>
    <row r="20" spans="1:18" ht="18" customHeight="1" x14ac:dyDescent="0.25">
      <c r="A20" s="116" t="s">
        <v>97</v>
      </c>
      <c r="B20" s="117"/>
      <c r="C20" s="117"/>
      <c r="D20" s="117"/>
      <c r="E20" s="117"/>
      <c r="F20" s="117"/>
      <c r="G20" s="117"/>
      <c r="H20" s="117"/>
      <c r="I20" s="117"/>
      <c r="J20" s="117"/>
      <c r="K20" s="117"/>
      <c r="L20" s="117"/>
      <c r="M20" s="117"/>
      <c r="N20" s="117"/>
      <c r="O20" s="88"/>
    </row>
    <row r="21" spans="1:18" ht="18" customHeight="1" x14ac:dyDescent="0.25">
      <c r="A21" s="118" t="s">
        <v>98</v>
      </c>
      <c r="B21" s="105">
        <v>-25706115.029999994</v>
      </c>
      <c r="C21" s="105">
        <v>-26347049.469999991</v>
      </c>
      <c r="D21" s="105">
        <v>-26436834.229999997</v>
      </c>
      <c r="E21" s="105"/>
      <c r="F21" s="105"/>
      <c r="G21" s="105"/>
      <c r="H21" s="105"/>
      <c r="I21" s="105"/>
      <c r="J21" s="105"/>
      <c r="K21" s="105"/>
      <c r="L21" s="105"/>
      <c r="M21" s="105"/>
      <c r="N21" s="111">
        <f t="shared" ref="N21" si="2">SUM(B21:M21)</f>
        <v>-78489998.729999989</v>
      </c>
      <c r="O21" s="88"/>
    </row>
    <row r="22" spans="1:18" ht="18" customHeight="1" x14ac:dyDescent="0.25">
      <c r="A22" s="118" t="s">
        <v>100</v>
      </c>
      <c r="B22" s="105">
        <v>-3382013.2800000003</v>
      </c>
      <c r="C22" s="105">
        <v>-3385442.0200000005</v>
      </c>
      <c r="D22" s="105">
        <v>-3320365.5800000005</v>
      </c>
      <c r="E22" s="105"/>
      <c r="F22" s="105"/>
      <c r="G22" s="105"/>
      <c r="H22" s="105"/>
      <c r="I22" s="105"/>
      <c r="J22" s="105"/>
      <c r="K22" s="105"/>
      <c r="L22" s="105"/>
      <c r="M22" s="105"/>
      <c r="N22" s="111">
        <f t="shared" ref="N22" si="3">SUM(B22:M22)</f>
        <v>-10087820.880000001</v>
      </c>
      <c r="O22" s="88"/>
    </row>
    <row r="23" spans="1:18" ht="18" customHeight="1" x14ac:dyDescent="0.25">
      <c r="A23" s="118" t="s">
        <v>99</v>
      </c>
      <c r="B23" s="105">
        <v>-3222405.24</v>
      </c>
      <c r="C23" s="105">
        <v>-3211365.62</v>
      </c>
      <c r="D23" s="105">
        <v>-3079503.1300000004</v>
      </c>
      <c r="E23" s="105"/>
      <c r="F23" s="105"/>
      <c r="G23" s="105"/>
      <c r="H23" s="105"/>
      <c r="I23" s="105"/>
      <c r="J23" s="105"/>
      <c r="K23" s="105"/>
      <c r="L23" s="105"/>
      <c r="M23" s="105"/>
      <c r="N23" s="111">
        <f>SUM(B23:M23)</f>
        <v>-9513273.9900000002</v>
      </c>
      <c r="O23" s="108"/>
    </row>
    <row r="24" spans="1:18" ht="18" customHeight="1" x14ac:dyDescent="0.25">
      <c r="A24" s="118" t="s">
        <v>101</v>
      </c>
      <c r="B24" s="105">
        <v>-2459728.84</v>
      </c>
      <c r="C24" s="105">
        <v>-2573399.52</v>
      </c>
      <c r="D24" s="105">
        <v>-2571497.62</v>
      </c>
      <c r="E24" s="105"/>
      <c r="F24" s="105"/>
      <c r="G24" s="105"/>
      <c r="H24" s="105"/>
      <c r="I24" s="105"/>
      <c r="J24" s="105"/>
      <c r="K24" s="105"/>
      <c r="L24" s="105"/>
      <c r="M24" s="105"/>
      <c r="N24" s="111">
        <f>SUM(B24:M24)</f>
        <v>-7604625.9799999995</v>
      </c>
      <c r="O24" s="108"/>
    </row>
    <row r="25" spans="1:18" ht="18" customHeight="1" x14ac:dyDescent="0.25">
      <c r="A25" s="118" t="s">
        <v>102</v>
      </c>
      <c r="B25" s="105">
        <v>-2276834.27</v>
      </c>
      <c r="C25" s="105">
        <v>-2274705.8800000004</v>
      </c>
      <c r="D25" s="105">
        <v>-2313558.37</v>
      </c>
      <c r="E25" s="105"/>
      <c r="F25" s="105"/>
      <c r="G25" s="105"/>
      <c r="H25" s="105"/>
      <c r="I25" s="105"/>
      <c r="J25" s="105"/>
      <c r="K25" s="105"/>
      <c r="L25" s="105"/>
      <c r="M25" s="105"/>
      <c r="N25" s="111">
        <f>SUM(B25:M25)</f>
        <v>-6865098.5200000005</v>
      </c>
      <c r="O25" s="108"/>
    </row>
    <row r="26" spans="1:18" ht="18" customHeight="1" x14ac:dyDescent="0.25">
      <c r="A26" s="119" t="s">
        <v>103</v>
      </c>
      <c r="B26" s="117">
        <f t="shared" ref="B26:N26" si="4">SUM(B21:B25)</f>
        <v>-37047096.660000004</v>
      </c>
      <c r="C26" s="117">
        <f t="shared" si="4"/>
        <v>-37791962.509999998</v>
      </c>
      <c r="D26" s="117">
        <f t="shared" si="4"/>
        <v>-37721758.929999992</v>
      </c>
      <c r="E26" s="117">
        <f t="shared" si="4"/>
        <v>0</v>
      </c>
      <c r="F26" s="117">
        <f t="shared" si="4"/>
        <v>0</v>
      </c>
      <c r="G26" s="117">
        <f t="shared" si="4"/>
        <v>0</v>
      </c>
      <c r="H26" s="117">
        <f t="shared" si="4"/>
        <v>0</v>
      </c>
      <c r="I26" s="117">
        <f t="shared" si="4"/>
        <v>0</v>
      </c>
      <c r="J26" s="117">
        <f t="shared" si="4"/>
        <v>0</v>
      </c>
      <c r="K26" s="117">
        <f t="shared" si="4"/>
        <v>0</v>
      </c>
      <c r="L26" s="117">
        <f t="shared" si="4"/>
        <v>0</v>
      </c>
      <c r="M26" s="117">
        <f t="shared" si="4"/>
        <v>0</v>
      </c>
      <c r="N26" s="117">
        <f t="shared" si="4"/>
        <v>-112560818.09999998</v>
      </c>
      <c r="O26" s="108"/>
    </row>
    <row r="27" spans="1:18" ht="18" customHeight="1" x14ac:dyDescent="0.25">
      <c r="A27" s="104" t="s">
        <v>104</v>
      </c>
      <c r="B27" s="105">
        <v>-15051567.200000001</v>
      </c>
      <c r="C27" s="105">
        <v>-13366378.699999999</v>
      </c>
      <c r="D27" s="105">
        <v>-17929127.470000003</v>
      </c>
      <c r="E27" s="105"/>
      <c r="F27" s="105"/>
      <c r="G27" s="105"/>
      <c r="H27" s="105"/>
      <c r="I27" s="105"/>
      <c r="J27" s="105"/>
      <c r="K27" s="105"/>
      <c r="L27" s="105"/>
      <c r="M27" s="105"/>
      <c r="N27" s="111">
        <f t="shared" ref="N27:N35" si="5">SUM(B27:M27)</f>
        <v>-46347073.370000005</v>
      </c>
      <c r="O27" s="108"/>
    </row>
    <row r="28" spans="1:18" ht="18" customHeight="1" x14ac:dyDescent="0.25">
      <c r="A28" s="104" t="s">
        <v>105</v>
      </c>
      <c r="B28" s="105">
        <v>-5329715.7700000005</v>
      </c>
      <c r="C28" s="105">
        <v>-9174581.3999999985</v>
      </c>
      <c r="D28" s="105">
        <v>-6024567.2599999998</v>
      </c>
      <c r="E28" s="105"/>
      <c r="F28" s="105"/>
      <c r="G28" s="105"/>
      <c r="H28" s="105"/>
      <c r="I28" s="105"/>
      <c r="J28" s="105"/>
      <c r="K28" s="105"/>
      <c r="L28" s="105"/>
      <c r="M28" s="105"/>
      <c r="N28" s="111">
        <f t="shared" si="5"/>
        <v>-20528864.43</v>
      </c>
      <c r="O28" s="108"/>
    </row>
    <row r="29" spans="1:18" ht="18" customHeight="1" x14ac:dyDescent="0.25">
      <c r="A29" s="104" t="s">
        <v>107</v>
      </c>
      <c r="B29" s="105">
        <v>-287161.11</v>
      </c>
      <c r="C29" s="105">
        <v>-1331742.3700000001</v>
      </c>
      <c r="D29" s="105">
        <v>-1110982.71</v>
      </c>
      <c r="E29" s="105"/>
      <c r="F29" s="105"/>
      <c r="G29" s="105"/>
      <c r="H29" s="105"/>
      <c r="I29" s="105"/>
      <c r="J29" s="105"/>
      <c r="K29" s="105"/>
      <c r="L29" s="105"/>
      <c r="M29" s="105"/>
      <c r="N29" s="111">
        <f>SUM(B29:M29)</f>
        <v>-2729886.19</v>
      </c>
      <c r="O29" s="88"/>
    </row>
    <row r="30" spans="1:18" ht="18" customHeight="1" x14ac:dyDescent="0.25">
      <c r="A30" s="104" t="s">
        <v>106</v>
      </c>
      <c r="B30" s="105">
        <v>-609219.95000000019</v>
      </c>
      <c r="C30" s="105">
        <v>-830171.58999999985</v>
      </c>
      <c r="D30" s="105">
        <v>-843041.2200000002</v>
      </c>
      <c r="E30" s="105"/>
      <c r="F30" s="105"/>
      <c r="G30" s="105"/>
      <c r="H30" s="105"/>
      <c r="I30" s="105"/>
      <c r="J30" s="105"/>
      <c r="K30" s="105"/>
      <c r="L30" s="105"/>
      <c r="M30" s="105"/>
      <c r="N30" s="111">
        <f t="shared" si="5"/>
        <v>-2282432.7600000002</v>
      </c>
    </row>
    <row r="31" spans="1:18" ht="18" customHeight="1" x14ac:dyDescent="0.25">
      <c r="A31" s="104" t="s">
        <v>109</v>
      </c>
      <c r="B31" s="105">
        <v>-749450.02</v>
      </c>
      <c r="C31" s="105">
        <v>-172142.36</v>
      </c>
      <c r="D31" s="105">
        <v>-92572.360000000015</v>
      </c>
      <c r="E31" s="105"/>
      <c r="F31" s="105"/>
      <c r="G31" s="105"/>
      <c r="H31" s="105"/>
      <c r="I31" s="105"/>
      <c r="J31" s="105"/>
      <c r="K31" s="105"/>
      <c r="L31" s="105"/>
      <c r="M31" s="105"/>
      <c r="N31" s="111">
        <f>SUM(B31:M31)</f>
        <v>-1014164.74</v>
      </c>
      <c r="O31" s="120"/>
    </row>
    <row r="32" spans="1:18" ht="18" customHeight="1" x14ac:dyDescent="0.25">
      <c r="A32" s="104" t="s">
        <v>108</v>
      </c>
      <c r="B32" s="105">
        <v>-337357.06</v>
      </c>
      <c r="C32" s="105">
        <v>-361166.64999999997</v>
      </c>
      <c r="D32" s="105">
        <v>-465631.01999999996</v>
      </c>
      <c r="E32" s="105"/>
      <c r="F32" s="105"/>
      <c r="G32" s="105"/>
      <c r="H32" s="105"/>
      <c r="I32" s="105"/>
      <c r="J32" s="105"/>
      <c r="K32" s="105"/>
      <c r="L32" s="105"/>
      <c r="M32" s="105"/>
      <c r="N32" s="111">
        <f t="shared" si="5"/>
        <v>-1164154.73</v>
      </c>
      <c r="O32" s="120"/>
    </row>
    <row r="33" spans="1:18" ht="18" customHeight="1" x14ac:dyDescent="0.25">
      <c r="A33" s="104" t="s">
        <v>110</v>
      </c>
      <c r="B33" s="105">
        <v>-87863.85</v>
      </c>
      <c r="C33" s="105">
        <v>-96227.72</v>
      </c>
      <c r="D33" s="105">
        <v>-88796.01999999999</v>
      </c>
      <c r="E33" s="105"/>
      <c r="F33" s="105"/>
      <c r="G33" s="105"/>
      <c r="H33" s="105"/>
      <c r="I33" s="105"/>
      <c r="J33" s="105"/>
      <c r="K33" s="105"/>
      <c r="L33" s="105"/>
      <c r="M33" s="105"/>
      <c r="N33" s="111">
        <f>SUM(B33:M33)</f>
        <v>-272887.58999999997</v>
      </c>
      <c r="O33" s="120"/>
    </row>
    <row r="34" spans="1:18" ht="18" hidden="1" customHeight="1" x14ac:dyDescent="0.25">
      <c r="A34" s="104" t="s">
        <v>111</v>
      </c>
      <c r="B34" s="105">
        <v>0</v>
      </c>
      <c r="C34" s="105">
        <v>0</v>
      </c>
      <c r="D34" s="105">
        <v>0</v>
      </c>
      <c r="E34" s="105"/>
      <c r="F34" s="105"/>
      <c r="G34" s="105"/>
      <c r="H34" s="105"/>
      <c r="I34" s="105"/>
      <c r="J34" s="105"/>
      <c r="K34" s="105"/>
      <c r="L34" s="105"/>
      <c r="M34" s="105"/>
      <c r="N34" s="111">
        <f>SUM(B34:M34)</f>
        <v>0</v>
      </c>
      <c r="O34" s="88"/>
    </row>
    <row r="35" spans="1:18" ht="18" customHeight="1" x14ac:dyDescent="0.25">
      <c r="A35" s="104" t="s">
        <v>112</v>
      </c>
      <c r="B35" s="105">
        <v>-568857.25</v>
      </c>
      <c r="C35" s="105">
        <v>-734219.85</v>
      </c>
      <c r="D35" s="105">
        <v>-731563.91</v>
      </c>
      <c r="E35" s="105"/>
      <c r="F35" s="105"/>
      <c r="G35" s="105"/>
      <c r="H35" s="105"/>
      <c r="I35" s="105"/>
      <c r="J35" s="105"/>
      <c r="K35" s="105"/>
      <c r="L35" s="105"/>
      <c r="M35" s="105"/>
      <c r="N35" s="111">
        <f t="shared" si="5"/>
        <v>-2034641.0100000002</v>
      </c>
      <c r="O35" s="88"/>
    </row>
    <row r="36" spans="1:18" ht="18" customHeight="1" x14ac:dyDescent="0.25">
      <c r="A36" s="104"/>
      <c r="B36" s="112"/>
      <c r="C36" s="112"/>
      <c r="D36" s="112"/>
      <c r="E36" s="112"/>
      <c r="F36" s="112"/>
      <c r="G36" s="112"/>
      <c r="H36" s="112"/>
      <c r="I36" s="112"/>
      <c r="J36" s="112"/>
      <c r="K36" s="112"/>
      <c r="L36" s="112"/>
      <c r="M36" s="111"/>
      <c r="N36" s="111"/>
      <c r="O36" s="88"/>
    </row>
    <row r="37" spans="1:18" ht="18" customHeight="1" x14ac:dyDescent="0.25">
      <c r="A37" s="100" t="s">
        <v>113</v>
      </c>
      <c r="B37" s="101">
        <f t="shared" ref="B37:N37" si="6">B12+B19</f>
        <v>4060611.1899999976</v>
      </c>
      <c r="C37" s="101">
        <f t="shared" si="6"/>
        <v>-340324.48999999464</v>
      </c>
      <c r="D37" s="101">
        <f t="shared" si="6"/>
        <v>-2024352.5700000003</v>
      </c>
      <c r="E37" s="101">
        <f t="shared" si="6"/>
        <v>0</v>
      </c>
      <c r="F37" s="101">
        <f t="shared" si="6"/>
        <v>0</v>
      </c>
      <c r="G37" s="101">
        <f t="shared" si="6"/>
        <v>0</v>
      </c>
      <c r="H37" s="101">
        <f t="shared" si="6"/>
        <v>0</v>
      </c>
      <c r="I37" s="101">
        <f t="shared" si="6"/>
        <v>0</v>
      </c>
      <c r="J37" s="101">
        <f t="shared" si="6"/>
        <v>0</v>
      </c>
      <c r="K37" s="101">
        <f t="shared" si="6"/>
        <v>0</v>
      </c>
      <c r="L37" s="101">
        <f t="shared" si="6"/>
        <v>0</v>
      </c>
      <c r="M37" s="101">
        <f t="shared" si="6"/>
        <v>0</v>
      </c>
      <c r="N37" s="101">
        <f t="shared" si="6"/>
        <v>1695934.1299999654</v>
      </c>
      <c r="O37" s="88"/>
    </row>
    <row r="38" spans="1:18" ht="18" customHeight="1" x14ac:dyDescent="0.25">
      <c r="A38" s="121"/>
      <c r="B38" s="117"/>
      <c r="C38" s="117"/>
      <c r="D38" s="117"/>
      <c r="E38" s="117"/>
      <c r="F38" s="117"/>
      <c r="G38" s="117"/>
      <c r="H38" s="117"/>
      <c r="I38" s="117"/>
      <c r="J38" s="117"/>
      <c r="K38" s="117"/>
      <c r="L38" s="117"/>
      <c r="M38" s="117"/>
      <c r="N38" s="117"/>
      <c r="O38" s="88"/>
    </row>
    <row r="39" spans="1:18" ht="18" customHeight="1" x14ac:dyDescent="0.25">
      <c r="A39" s="122" t="s">
        <v>114</v>
      </c>
      <c r="B39" s="123">
        <f t="shared" ref="B39:M39" si="7">SUM(B40:B41)</f>
        <v>167430.6</v>
      </c>
      <c r="C39" s="123">
        <f t="shared" si="7"/>
        <v>197492.07</v>
      </c>
      <c r="D39" s="123">
        <f t="shared" si="7"/>
        <v>344266.03</v>
      </c>
      <c r="E39" s="123">
        <f t="shared" si="7"/>
        <v>0</v>
      </c>
      <c r="F39" s="123">
        <f t="shared" si="7"/>
        <v>0</v>
      </c>
      <c r="G39" s="123">
        <f t="shared" si="7"/>
        <v>0</v>
      </c>
      <c r="H39" s="123">
        <f t="shared" si="7"/>
        <v>0</v>
      </c>
      <c r="I39" s="123">
        <f t="shared" si="7"/>
        <v>0</v>
      </c>
      <c r="J39" s="123">
        <f t="shared" si="7"/>
        <v>0</v>
      </c>
      <c r="K39" s="123">
        <f t="shared" si="7"/>
        <v>0</v>
      </c>
      <c r="L39" s="123">
        <f t="shared" si="7"/>
        <v>0</v>
      </c>
      <c r="M39" s="123">
        <f t="shared" si="7"/>
        <v>0</v>
      </c>
      <c r="N39" s="123">
        <f>SUM(N40:N41)</f>
        <v>709188.70000000007</v>
      </c>
      <c r="O39" s="88"/>
    </row>
    <row r="40" spans="1:18" ht="18" customHeight="1" x14ac:dyDescent="0.25">
      <c r="A40" s="104" t="s">
        <v>115</v>
      </c>
      <c r="B40" s="105">
        <v>180309.41</v>
      </c>
      <c r="C40" s="105">
        <v>225134.21000000002</v>
      </c>
      <c r="D40" s="105">
        <v>346692.52</v>
      </c>
      <c r="E40" s="112"/>
      <c r="F40" s="105"/>
      <c r="G40" s="105"/>
      <c r="H40" s="105"/>
      <c r="I40" s="105"/>
      <c r="J40" s="105"/>
      <c r="K40" s="105"/>
      <c r="L40" s="105"/>
      <c r="M40" s="112"/>
      <c r="N40" s="111">
        <f>SUM(B40:M40)</f>
        <v>752136.14</v>
      </c>
      <c r="O40" s="88"/>
    </row>
    <row r="41" spans="1:18" ht="18" customHeight="1" x14ac:dyDescent="0.25">
      <c r="A41" s="104" t="s">
        <v>116</v>
      </c>
      <c r="B41" s="105">
        <v>-12878.81</v>
      </c>
      <c r="C41" s="105">
        <v>-27642.14</v>
      </c>
      <c r="D41" s="105">
        <v>-2426.4899999999998</v>
      </c>
      <c r="E41" s="112"/>
      <c r="F41" s="105"/>
      <c r="G41" s="105"/>
      <c r="H41" s="105"/>
      <c r="I41" s="105"/>
      <c r="J41" s="105"/>
      <c r="K41" s="105"/>
      <c r="L41" s="105"/>
      <c r="M41" s="112"/>
      <c r="N41" s="111">
        <f>SUM(B41:M41)</f>
        <v>-42947.439999999995</v>
      </c>
      <c r="O41" s="88"/>
    </row>
    <row r="42" spans="1:18" ht="18" customHeight="1" x14ac:dyDescent="0.25">
      <c r="A42" s="104"/>
      <c r="B42" s="112"/>
      <c r="C42" s="112"/>
      <c r="D42" s="112"/>
      <c r="E42" s="112"/>
      <c r="F42" s="112"/>
      <c r="G42" s="112"/>
      <c r="H42" s="112"/>
      <c r="I42" s="112"/>
      <c r="J42" s="112"/>
      <c r="K42" s="112"/>
      <c r="L42" s="112"/>
      <c r="M42" s="111"/>
      <c r="N42" s="111"/>
      <c r="O42" s="88"/>
    </row>
    <row r="43" spans="1:18" ht="18" customHeight="1" x14ac:dyDescent="0.25">
      <c r="A43" s="124" t="s">
        <v>89</v>
      </c>
      <c r="B43" s="125">
        <f t="shared" ref="B43:M43" si="8">B37+B39</f>
        <v>4228041.7899999972</v>
      </c>
      <c r="C43" s="125">
        <f t="shared" si="8"/>
        <v>-142832.41999999463</v>
      </c>
      <c r="D43" s="125">
        <f t="shared" si="8"/>
        <v>-1680086.5400000003</v>
      </c>
      <c r="E43" s="125">
        <f t="shared" si="8"/>
        <v>0</v>
      </c>
      <c r="F43" s="125">
        <f t="shared" si="8"/>
        <v>0</v>
      </c>
      <c r="G43" s="125">
        <f t="shared" si="8"/>
        <v>0</v>
      </c>
      <c r="H43" s="125">
        <f t="shared" si="8"/>
        <v>0</v>
      </c>
      <c r="I43" s="125">
        <f t="shared" si="8"/>
        <v>0</v>
      </c>
      <c r="J43" s="125">
        <f t="shared" si="8"/>
        <v>0</v>
      </c>
      <c r="K43" s="125">
        <f t="shared" si="8"/>
        <v>0</v>
      </c>
      <c r="L43" s="125">
        <f t="shared" si="8"/>
        <v>0</v>
      </c>
      <c r="M43" s="125">
        <f t="shared" si="8"/>
        <v>0</v>
      </c>
      <c r="N43" s="125">
        <f>N37+N39</f>
        <v>2405122.8299999656</v>
      </c>
      <c r="O43" s="88"/>
    </row>
    <row r="44" spans="1:18" s="114" customFormat="1" ht="15" customHeight="1" x14ac:dyDescent="0.25">
      <c r="B44" s="113"/>
      <c r="N44" s="113"/>
      <c r="O44" s="113"/>
      <c r="Q44" s="113"/>
      <c r="R44" s="115"/>
    </row>
    <row r="45" spans="1:18" s="114" customFormat="1" ht="15" customHeight="1" x14ac:dyDescent="0.25">
      <c r="A45" s="88"/>
      <c r="B45" s="113"/>
      <c r="F45" s="126">
        <v>-2937930.2900000135</v>
      </c>
      <c r="G45" s="126">
        <v>-3387685.7700000154</v>
      </c>
      <c r="H45" s="127"/>
      <c r="N45" s="113"/>
      <c r="O45" s="113"/>
      <c r="Q45" s="113"/>
      <c r="R45" s="115"/>
    </row>
    <row r="46" spans="1:18" s="114" customFormat="1" ht="15" customHeight="1" x14ac:dyDescent="0.25">
      <c r="B46" s="128"/>
      <c r="C46" s="128"/>
      <c r="D46" s="128"/>
      <c r="E46" s="128"/>
      <c r="F46" s="126">
        <f>+F45-F43</f>
        <v>-2937930.2900000135</v>
      </c>
      <c r="G46" s="126">
        <f>+G45-G43</f>
        <v>-3387685.7700000154</v>
      </c>
      <c r="H46" s="129"/>
      <c r="I46" s="128"/>
      <c r="J46" s="128"/>
      <c r="K46" s="128"/>
      <c r="L46" s="128"/>
      <c r="M46" s="128"/>
      <c r="N46" s="130"/>
      <c r="O46" s="113"/>
      <c r="Q46" s="113"/>
      <c r="R46" s="115"/>
    </row>
    <row r="47" spans="1:18" s="114" customFormat="1" ht="15" customHeight="1" x14ac:dyDescent="0.25">
      <c r="B47" s="113"/>
      <c r="C47" s="113"/>
      <c r="D47" s="113"/>
      <c r="E47" s="113"/>
      <c r="F47" s="127"/>
      <c r="G47" s="127"/>
      <c r="H47" s="126"/>
      <c r="I47" s="113"/>
      <c r="J47" s="113"/>
      <c r="K47" s="113"/>
      <c r="L47" s="113"/>
      <c r="M47" s="113"/>
      <c r="N47" s="113"/>
      <c r="O47" s="113"/>
    </row>
  </sheetData>
  <mergeCells count="5">
    <mergeCell ref="A2:N2"/>
    <mergeCell ref="A3:N3"/>
    <mergeCell ref="A4:N4"/>
    <mergeCell ref="A6:N6"/>
    <mergeCell ref="A8:N8"/>
  </mergeCells>
  <printOptions horizontalCentered="1"/>
  <pageMargins left="0.78740157480314965" right="0.59055118110236227" top="0.98425196850393704" bottom="0.59055118110236227" header="0.31496062992125984" footer="0.31496062992125984"/>
  <pageSetup paperSize="9" scale="70" orientation="portrait" r:id="rId1"/>
  <headerFooter>
    <oddFooter>&amp;C&amp;8Página &amp;P de &amp;N</oddFooter>
  </headerFooter>
  <colBreaks count="1" manualBreakCount="1">
    <brk id="14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A055B6-8CEA-4243-9275-71B948260211}">
  <sheetPr>
    <pageSetUpPr fitToPage="1"/>
  </sheetPr>
  <dimension ref="A1:R43"/>
  <sheetViews>
    <sheetView zoomScale="70" zoomScaleNormal="70" workbookViewId="0">
      <selection activeCell="R40" sqref="R40"/>
    </sheetView>
  </sheetViews>
  <sheetFormatPr defaultColWidth="9.140625" defaultRowHeight="15" x14ac:dyDescent="0.25"/>
  <cols>
    <col min="1" max="1" width="78.5703125" style="1" customWidth="1"/>
    <col min="2" max="2" width="2.7109375" style="1" customWidth="1"/>
    <col min="3" max="3" width="14.5703125" style="1" customWidth="1"/>
    <col min="4" max="4" width="11.5703125" style="1" bestFit="1" customWidth="1"/>
    <col min="5" max="5" width="10.5703125" style="1" bestFit="1" customWidth="1"/>
    <col min="6" max="14" width="10.5703125" style="1" hidden="1" customWidth="1"/>
    <col min="15" max="15" width="3.5703125" style="1" customWidth="1"/>
    <col min="16" max="16" width="15.7109375" style="1" hidden="1" customWidth="1"/>
    <col min="17" max="17" width="9.140625" style="1"/>
    <col min="18" max="18" width="11.28515625" style="1" bestFit="1" customWidth="1"/>
    <col min="19" max="16384" width="9.140625" style="1"/>
  </cols>
  <sheetData>
    <row r="1" spans="1:16" ht="74.25" customHeight="1" x14ac:dyDescent="0.25">
      <c r="A1" s="134"/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</row>
    <row r="2" spans="1:16" ht="21.95" customHeight="1" x14ac:dyDescent="0.25">
      <c r="A2" s="135"/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38"/>
    </row>
    <row r="3" spans="1:16" ht="21.75" customHeight="1" x14ac:dyDescent="0.25">
      <c r="A3" s="136" t="s">
        <v>26</v>
      </c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</row>
    <row r="4" spans="1:16" ht="21.75" customHeight="1" x14ac:dyDescent="0.25">
      <c r="A4" s="137" t="s">
        <v>48</v>
      </c>
      <c r="B4" s="137"/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7"/>
      <c r="O4" s="137"/>
      <c r="P4" s="137"/>
    </row>
    <row r="5" spans="1:16" ht="21.75" customHeight="1" x14ac:dyDescent="0.25">
      <c r="A5" s="137" t="s">
        <v>118</v>
      </c>
      <c r="B5" s="137"/>
      <c r="C5" s="137"/>
      <c r="D5" s="137"/>
      <c r="E5" s="137"/>
      <c r="F5" s="137"/>
      <c r="G5" s="137"/>
      <c r="H5" s="137"/>
      <c r="I5" s="137"/>
      <c r="J5" s="137"/>
      <c r="K5" s="137"/>
      <c r="L5" s="137"/>
      <c r="M5" s="137"/>
      <c r="N5" s="137"/>
      <c r="O5" s="137"/>
      <c r="P5" s="137"/>
    </row>
    <row r="6" spans="1:16" ht="21.95" customHeight="1" x14ac:dyDescent="0.2">
      <c r="A6" s="135"/>
      <c r="B6" s="135"/>
      <c r="C6" s="135"/>
      <c r="D6" s="135"/>
      <c r="E6" s="135"/>
      <c r="F6" s="135"/>
      <c r="G6" s="135"/>
      <c r="H6" s="135"/>
      <c r="I6" s="135"/>
      <c r="J6" s="135"/>
      <c r="K6" s="135"/>
      <c r="L6" s="135"/>
      <c r="M6" s="135"/>
      <c r="N6" s="38"/>
      <c r="O6" s="4"/>
    </row>
    <row r="7" spans="1:16" s="6" customFormat="1" x14ac:dyDescent="0.25">
      <c r="C7" s="53" t="s">
        <v>35</v>
      </c>
      <c r="D7" s="53" t="s">
        <v>29</v>
      </c>
      <c r="E7" s="53" t="s">
        <v>30</v>
      </c>
      <c r="F7" s="53" t="s">
        <v>31</v>
      </c>
      <c r="G7" s="53" t="s">
        <v>32</v>
      </c>
      <c r="H7" s="53" t="s">
        <v>33</v>
      </c>
      <c r="I7" s="53" t="s">
        <v>34</v>
      </c>
      <c r="J7" s="53" t="s">
        <v>36</v>
      </c>
      <c r="K7" s="53" t="s">
        <v>37</v>
      </c>
      <c r="L7" s="53" t="s">
        <v>38</v>
      </c>
      <c r="M7" s="53" t="s">
        <v>39</v>
      </c>
      <c r="N7" s="53" t="s">
        <v>40</v>
      </c>
      <c r="O7" s="54"/>
      <c r="P7" s="55" t="s">
        <v>28</v>
      </c>
    </row>
    <row r="8" spans="1:16" s="8" customFormat="1" ht="12" thickBot="1" x14ac:dyDescent="0.3">
      <c r="C8" s="56">
        <v>2024</v>
      </c>
      <c r="D8" s="56">
        <v>2024</v>
      </c>
      <c r="E8" s="56">
        <v>2024</v>
      </c>
      <c r="F8" s="56">
        <v>2024</v>
      </c>
      <c r="G8" s="56">
        <v>2024</v>
      </c>
      <c r="H8" s="56">
        <v>2024</v>
      </c>
      <c r="I8" s="56">
        <v>2024</v>
      </c>
      <c r="J8" s="56">
        <v>2024</v>
      </c>
      <c r="K8" s="56">
        <v>2024</v>
      </c>
      <c r="L8" s="56">
        <v>2024</v>
      </c>
      <c r="M8" s="56">
        <v>2024</v>
      </c>
      <c r="N8" s="85">
        <v>2025</v>
      </c>
      <c r="O8" s="57"/>
      <c r="P8" s="58"/>
    </row>
    <row r="9" spans="1:16" x14ac:dyDescent="0.25"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</row>
    <row r="10" spans="1:16" s="11" customFormat="1" ht="16.5" thickBot="1" x14ac:dyDescent="0.3">
      <c r="A10" s="40" t="s">
        <v>0</v>
      </c>
      <c r="C10" s="60">
        <v>20296.150000000118</v>
      </c>
      <c r="D10" s="60">
        <f>C41</f>
        <v>23575.370000000115</v>
      </c>
      <c r="E10" s="60">
        <f t="shared" ref="E10:N10" si="0">D41</f>
        <v>27696.820000000123</v>
      </c>
      <c r="F10" s="60">
        <f t="shared" si="0"/>
        <v>31292.940000000115</v>
      </c>
      <c r="G10" s="60">
        <f t="shared" si="0"/>
        <v>31292.940000000115</v>
      </c>
      <c r="H10" s="60">
        <f t="shared" si="0"/>
        <v>31292.940000000115</v>
      </c>
      <c r="I10" s="60">
        <f t="shared" si="0"/>
        <v>31292.940000000115</v>
      </c>
      <c r="J10" s="60">
        <f t="shared" si="0"/>
        <v>31292.940000000115</v>
      </c>
      <c r="K10" s="60">
        <f t="shared" si="0"/>
        <v>31292.940000000115</v>
      </c>
      <c r="L10" s="60">
        <f t="shared" si="0"/>
        <v>31292.940000000115</v>
      </c>
      <c r="M10" s="60">
        <f t="shared" si="0"/>
        <v>31292.940000000115</v>
      </c>
      <c r="N10" s="60">
        <f t="shared" si="0"/>
        <v>31292.940000000115</v>
      </c>
      <c r="O10" s="65"/>
      <c r="P10" s="61">
        <f>N10</f>
        <v>31292.940000000115</v>
      </c>
    </row>
    <row r="11" spans="1:16" x14ac:dyDescent="0.25"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</row>
    <row r="12" spans="1:16" s="13" customFormat="1" ht="33.75" customHeight="1" x14ac:dyDescent="0.25">
      <c r="A12" s="39" t="s">
        <v>1</v>
      </c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59"/>
      <c r="P12" s="39"/>
    </row>
    <row r="13" spans="1:16" s="15" customFormat="1" ht="15.75" x14ac:dyDescent="0.25">
      <c r="A13" s="41" t="s">
        <v>2</v>
      </c>
      <c r="C13" s="71">
        <v>0</v>
      </c>
      <c r="D13" s="71">
        <v>0</v>
      </c>
      <c r="E13" s="71">
        <v>0</v>
      </c>
      <c r="F13" s="71">
        <v>0</v>
      </c>
      <c r="G13" s="71">
        <v>0</v>
      </c>
      <c r="H13" s="71">
        <v>0</v>
      </c>
      <c r="I13" s="71">
        <v>0</v>
      </c>
      <c r="J13" s="71">
        <v>0</v>
      </c>
      <c r="K13" s="52">
        <v>0</v>
      </c>
      <c r="L13" s="52">
        <v>0</v>
      </c>
      <c r="M13" s="52">
        <v>0</v>
      </c>
      <c r="N13" s="71">
        <v>0</v>
      </c>
      <c r="O13" s="59"/>
      <c r="P13" s="72">
        <f t="shared" ref="P13:P18" si="1">SUM(N13:N13)</f>
        <v>0</v>
      </c>
    </row>
    <row r="14" spans="1:16" s="15" customFormat="1" ht="15.75" x14ac:dyDescent="0.25">
      <c r="A14" s="41" t="s">
        <v>3</v>
      </c>
      <c r="C14" s="71">
        <v>0</v>
      </c>
      <c r="D14" s="71">
        <v>0</v>
      </c>
      <c r="E14" s="71">
        <v>0</v>
      </c>
      <c r="F14" s="71">
        <v>0</v>
      </c>
      <c r="G14" s="71">
        <v>0</v>
      </c>
      <c r="H14" s="71">
        <v>0</v>
      </c>
      <c r="I14" s="71">
        <v>0</v>
      </c>
      <c r="J14" s="71">
        <v>0</v>
      </c>
      <c r="K14" s="52">
        <v>0</v>
      </c>
      <c r="L14" s="52">
        <v>0</v>
      </c>
      <c r="M14" s="52">
        <v>0</v>
      </c>
      <c r="N14" s="71">
        <v>0</v>
      </c>
      <c r="O14" s="59"/>
      <c r="P14" s="72">
        <f t="shared" si="1"/>
        <v>0</v>
      </c>
    </row>
    <row r="15" spans="1:16" s="15" customFormat="1" ht="15.75" x14ac:dyDescent="0.25">
      <c r="A15" s="41" t="s">
        <v>4</v>
      </c>
      <c r="C15" s="71">
        <v>0</v>
      </c>
      <c r="D15" s="71">
        <v>0</v>
      </c>
      <c r="E15" s="71">
        <v>0</v>
      </c>
      <c r="F15" s="71">
        <v>0</v>
      </c>
      <c r="G15" s="71">
        <v>0</v>
      </c>
      <c r="H15" s="71">
        <v>0</v>
      </c>
      <c r="I15" s="71">
        <v>0</v>
      </c>
      <c r="J15" s="71">
        <v>0</v>
      </c>
      <c r="K15" s="52">
        <v>0</v>
      </c>
      <c r="L15" s="52">
        <v>0</v>
      </c>
      <c r="M15" s="52">
        <v>0</v>
      </c>
      <c r="N15" s="52">
        <v>0</v>
      </c>
      <c r="O15" s="59"/>
      <c r="P15" s="72">
        <f t="shared" si="1"/>
        <v>0</v>
      </c>
    </row>
    <row r="16" spans="1:16" s="15" customFormat="1" ht="15.75" x14ac:dyDescent="0.25">
      <c r="A16" s="41" t="s">
        <v>5</v>
      </c>
      <c r="C16" s="71">
        <v>60792.93</v>
      </c>
      <c r="D16" s="71">
        <v>60792.93</v>
      </c>
      <c r="E16" s="71">
        <v>60792.93</v>
      </c>
      <c r="F16" s="71">
        <v>0</v>
      </c>
      <c r="G16" s="71">
        <v>0</v>
      </c>
      <c r="H16" s="71">
        <v>0</v>
      </c>
      <c r="I16" s="71">
        <v>0</v>
      </c>
      <c r="J16" s="71">
        <v>0</v>
      </c>
      <c r="K16" s="52">
        <v>0</v>
      </c>
      <c r="L16" s="52">
        <v>0</v>
      </c>
      <c r="M16" s="52">
        <v>0</v>
      </c>
      <c r="N16" s="52">
        <v>0</v>
      </c>
      <c r="O16" s="59"/>
      <c r="P16" s="72">
        <f t="shared" si="1"/>
        <v>0</v>
      </c>
    </row>
    <row r="17" spans="1:16" s="15" customFormat="1" ht="15.75" x14ac:dyDescent="0.25">
      <c r="A17" s="41" t="s">
        <v>6</v>
      </c>
      <c r="C17" s="71">
        <v>161.16999999999999</v>
      </c>
      <c r="D17" s="71">
        <v>249.33</v>
      </c>
      <c r="E17" s="71">
        <v>334.25</v>
      </c>
      <c r="F17" s="71">
        <v>0</v>
      </c>
      <c r="G17" s="71">
        <v>0</v>
      </c>
      <c r="H17" s="71">
        <v>0</v>
      </c>
      <c r="I17" s="71">
        <v>0</v>
      </c>
      <c r="J17" s="71">
        <v>0</v>
      </c>
      <c r="K17" s="52">
        <v>0</v>
      </c>
      <c r="L17" s="52">
        <v>0</v>
      </c>
      <c r="M17" s="52">
        <v>0</v>
      </c>
      <c r="N17" s="52">
        <v>0</v>
      </c>
      <c r="O17" s="59"/>
      <c r="P17" s="72">
        <f t="shared" si="1"/>
        <v>0</v>
      </c>
    </row>
    <row r="18" spans="1:16" s="15" customFormat="1" ht="15.75" x14ac:dyDescent="0.25">
      <c r="A18" s="41" t="s">
        <v>7</v>
      </c>
      <c r="C18" s="71">
        <v>1.39</v>
      </c>
      <c r="D18" s="71">
        <v>1.48</v>
      </c>
      <c r="E18" s="71">
        <v>0.1</v>
      </c>
      <c r="F18" s="71">
        <v>0</v>
      </c>
      <c r="G18" s="71">
        <v>0</v>
      </c>
      <c r="H18" s="71">
        <v>0</v>
      </c>
      <c r="I18" s="71">
        <v>0</v>
      </c>
      <c r="J18" s="71">
        <v>0</v>
      </c>
      <c r="K18" s="52">
        <v>0</v>
      </c>
      <c r="L18" s="52">
        <v>0</v>
      </c>
      <c r="M18" s="52">
        <v>0</v>
      </c>
      <c r="N18" s="52">
        <v>0</v>
      </c>
      <c r="O18" s="59"/>
      <c r="P18" s="72">
        <f t="shared" si="1"/>
        <v>0</v>
      </c>
    </row>
    <row r="19" spans="1:16" s="11" customFormat="1" ht="15.75" x14ac:dyDescent="0.25">
      <c r="A19" s="42" t="s">
        <v>8</v>
      </c>
      <c r="B19" s="48"/>
      <c r="C19" s="43">
        <f t="shared" ref="C19:P19" si="2">SUM(C13:C18)</f>
        <v>60955.49</v>
      </c>
      <c r="D19" s="43">
        <f t="shared" si="2"/>
        <v>61043.740000000005</v>
      </c>
      <c r="E19" s="43">
        <f t="shared" si="2"/>
        <v>61127.28</v>
      </c>
      <c r="F19" s="43">
        <f t="shared" si="2"/>
        <v>0</v>
      </c>
      <c r="G19" s="43">
        <f t="shared" si="2"/>
        <v>0</v>
      </c>
      <c r="H19" s="43">
        <f t="shared" si="2"/>
        <v>0</v>
      </c>
      <c r="I19" s="43">
        <f t="shared" si="2"/>
        <v>0</v>
      </c>
      <c r="J19" s="43">
        <f t="shared" si="2"/>
        <v>0</v>
      </c>
      <c r="K19" s="43">
        <f t="shared" si="2"/>
        <v>0</v>
      </c>
      <c r="L19" s="43">
        <f t="shared" si="2"/>
        <v>0</v>
      </c>
      <c r="M19" s="43">
        <f t="shared" si="2"/>
        <v>0</v>
      </c>
      <c r="N19" s="43">
        <f t="shared" si="2"/>
        <v>0</v>
      </c>
      <c r="O19" s="59"/>
      <c r="P19" s="43">
        <f t="shared" si="2"/>
        <v>0</v>
      </c>
    </row>
    <row r="20" spans="1:16" x14ac:dyDescent="0.25">
      <c r="C20" s="66"/>
      <c r="D20" s="66"/>
      <c r="E20" s="66"/>
      <c r="F20" s="66"/>
      <c r="G20" s="66"/>
      <c r="H20" s="66"/>
      <c r="I20" s="66"/>
      <c r="J20" s="66"/>
      <c r="K20" s="66"/>
      <c r="L20" s="66"/>
      <c r="M20" s="66"/>
      <c r="N20" s="66"/>
      <c r="O20" s="59"/>
      <c r="P20" s="66"/>
    </row>
    <row r="21" spans="1:16" s="13" customFormat="1" ht="15.75" x14ac:dyDescent="0.25">
      <c r="A21" s="39" t="s">
        <v>9</v>
      </c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59"/>
      <c r="P21" s="67"/>
    </row>
    <row r="22" spans="1:16" s="15" customFormat="1" ht="15.75" x14ac:dyDescent="0.25">
      <c r="A22" s="41" t="s">
        <v>10</v>
      </c>
      <c r="C22" s="73">
        <v>-33799.47</v>
      </c>
      <c r="D22" s="73">
        <v>-37122.639999999999</v>
      </c>
      <c r="E22" s="73">
        <v>-34168.65</v>
      </c>
      <c r="F22" s="73">
        <v>0</v>
      </c>
      <c r="G22" s="73">
        <v>0</v>
      </c>
      <c r="H22" s="73">
        <v>0</v>
      </c>
      <c r="I22" s="73">
        <v>0</v>
      </c>
      <c r="J22" s="73">
        <v>0</v>
      </c>
      <c r="K22" s="73">
        <v>0</v>
      </c>
      <c r="L22" s="73">
        <v>0</v>
      </c>
      <c r="M22" s="73">
        <v>0</v>
      </c>
      <c r="N22" s="73">
        <v>0</v>
      </c>
      <c r="O22" s="59"/>
      <c r="P22" s="73">
        <f>SUM(N22:N22)</f>
        <v>0</v>
      </c>
    </row>
    <row r="23" spans="1:16" s="15" customFormat="1" ht="15.75" x14ac:dyDescent="0.25">
      <c r="A23" s="41" t="s">
        <v>11</v>
      </c>
      <c r="C23" s="71">
        <v>0</v>
      </c>
      <c r="D23" s="71">
        <v>0</v>
      </c>
      <c r="E23" s="71">
        <v>0</v>
      </c>
      <c r="F23" s="71">
        <v>0</v>
      </c>
      <c r="G23" s="71">
        <v>0</v>
      </c>
      <c r="H23" s="71">
        <v>0</v>
      </c>
      <c r="I23" s="71">
        <v>0</v>
      </c>
      <c r="J23" s="71">
        <v>0</v>
      </c>
      <c r="K23" s="71">
        <v>0</v>
      </c>
      <c r="L23" s="71">
        <v>0</v>
      </c>
      <c r="M23" s="71">
        <v>0</v>
      </c>
      <c r="N23" s="71">
        <v>0</v>
      </c>
      <c r="O23" s="59"/>
      <c r="P23" s="73">
        <f>SUM(N23:N23)</f>
        <v>0</v>
      </c>
    </row>
    <row r="24" spans="1:16" s="15" customFormat="1" ht="15.75" x14ac:dyDescent="0.25">
      <c r="A24" s="41" t="s">
        <v>12</v>
      </c>
      <c r="C24" s="73">
        <v>-2314.9</v>
      </c>
      <c r="D24" s="73">
        <v>-2331.1999999999998</v>
      </c>
      <c r="E24" s="73">
        <v>-2340.63</v>
      </c>
      <c r="F24" s="73">
        <v>0</v>
      </c>
      <c r="G24" s="73">
        <v>0</v>
      </c>
      <c r="H24" s="73">
        <v>0</v>
      </c>
      <c r="I24" s="73">
        <v>0</v>
      </c>
      <c r="J24" s="73">
        <v>0</v>
      </c>
      <c r="K24" s="73">
        <v>0</v>
      </c>
      <c r="L24" s="73">
        <v>0</v>
      </c>
      <c r="M24" s="73">
        <v>0</v>
      </c>
      <c r="N24" s="73">
        <v>0</v>
      </c>
      <c r="O24" s="59"/>
      <c r="P24" s="73">
        <f>SUM(N24:N24)</f>
        <v>0</v>
      </c>
    </row>
    <row r="25" spans="1:16" s="15" customFormat="1" ht="15.75" x14ac:dyDescent="0.25">
      <c r="A25" s="44" t="s">
        <v>44</v>
      </c>
      <c r="B25" s="49"/>
      <c r="C25" s="45">
        <f t="shared" ref="C25:P25" si="3">SUM(C22:C24)</f>
        <v>-36114.370000000003</v>
      </c>
      <c r="D25" s="45">
        <f t="shared" si="3"/>
        <v>-39453.839999999997</v>
      </c>
      <c r="E25" s="45">
        <f t="shared" si="3"/>
        <v>-36509.279999999999</v>
      </c>
      <c r="F25" s="45">
        <f t="shared" si="3"/>
        <v>0</v>
      </c>
      <c r="G25" s="45">
        <f t="shared" si="3"/>
        <v>0</v>
      </c>
      <c r="H25" s="45">
        <f t="shared" si="3"/>
        <v>0</v>
      </c>
      <c r="I25" s="45">
        <f t="shared" si="3"/>
        <v>0</v>
      </c>
      <c r="J25" s="45">
        <f t="shared" si="3"/>
        <v>0</v>
      </c>
      <c r="K25" s="45">
        <f t="shared" si="3"/>
        <v>0</v>
      </c>
      <c r="L25" s="45">
        <f t="shared" si="3"/>
        <v>0</v>
      </c>
      <c r="M25" s="45">
        <f t="shared" si="3"/>
        <v>0</v>
      </c>
      <c r="N25" s="45">
        <f t="shared" si="3"/>
        <v>0</v>
      </c>
      <c r="O25" s="59"/>
      <c r="P25" s="45">
        <f t="shared" si="3"/>
        <v>0</v>
      </c>
    </row>
    <row r="26" spans="1:16" s="15" customFormat="1" ht="15.75" x14ac:dyDescent="0.25">
      <c r="A26" s="41" t="s">
        <v>14</v>
      </c>
      <c r="C26" s="73">
        <v>-7143.33</v>
      </c>
      <c r="D26" s="73">
        <v>-7204.68</v>
      </c>
      <c r="E26" s="73">
        <v>-6776.05</v>
      </c>
      <c r="F26" s="73">
        <v>0</v>
      </c>
      <c r="G26" s="73">
        <v>0</v>
      </c>
      <c r="H26" s="73">
        <v>0</v>
      </c>
      <c r="I26" s="73">
        <v>0</v>
      </c>
      <c r="J26" s="73">
        <v>0</v>
      </c>
      <c r="K26" s="73">
        <v>0</v>
      </c>
      <c r="L26" s="73">
        <v>0</v>
      </c>
      <c r="M26" s="73">
        <v>0</v>
      </c>
      <c r="N26" s="73">
        <v>0</v>
      </c>
      <c r="O26" s="59"/>
      <c r="P26" s="73">
        <f>SUM(N26:N26)</f>
        <v>0</v>
      </c>
    </row>
    <row r="27" spans="1:16" s="15" customFormat="1" ht="15.75" x14ac:dyDescent="0.25">
      <c r="A27" s="41" t="s">
        <v>15</v>
      </c>
      <c r="C27" s="73">
        <v>-12114.14</v>
      </c>
      <c r="D27" s="73">
        <v>-7870.1</v>
      </c>
      <c r="E27" s="73">
        <v>-11136.64</v>
      </c>
      <c r="F27" s="73">
        <v>0</v>
      </c>
      <c r="G27" s="73">
        <v>0</v>
      </c>
      <c r="H27" s="73">
        <v>0</v>
      </c>
      <c r="I27" s="73">
        <v>0</v>
      </c>
      <c r="J27" s="73">
        <v>0</v>
      </c>
      <c r="K27" s="73">
        <v>0</v>
      </c>
      <c r="L27" s="73">
        <v>0</v>
      </c>
      <c r="M27" s="73">
        <v>0</v>
      </c>
      <c r="N27" s="73">
        <v>0</v>
      </c>
      <c r="O27" s="59"/>
      <c r="P27" s="73">
        <f>SUM(N27:N27)</f>
        <v>0</v>
      </c>
    </row>
    <row r="28" spans="1:16" s="15" customFormat="1" ht="15.75" x14ac:dyDescent="0.25">
      <c r="A28" s="41" t="s">
        <v>7</v>
      </c>
      <c r="C28" s="73">
        <v>-1611.74</v>
      </c>
      <c r="D28" s="73">
        <v>-1382.55</v>
      </c>
      <c r="E28" s="73">
        <v>-1892.94</v>
      </c>
      <c r="F28" s="73">
        <v>0</v>
      </c>
      <c r="G28" s="73">
        <v>0</v>
      </c>
      <c r="H28" s="73">
        <v>0</v>
      </c>
      <c r="I28" s="73">
        <v>0</v>
      </c>
      <c r="J28" s="73">
        <v>0</v>
      </c>
      <c r="K28" s="73">
        <v>0</v>
      </c>
      <c r="L28" s="73">
        <v>0</v>
      </c>
      <c r="M28" s="73">
        <v>0</v>
      </c>
      <c r="N28" s="73">
        <v>0</v>
      </c>
      <c r="O28" s="59"/>
      <c r="P28" s="73">
        <f>SUM(N28:N28)</f>
        <v>0</v>
      </c>
    </row>
    <row r="29" spans="1:16" s="11" customFormat="1" ht="15.75" x14ac:dyDescent="0.25">
      <c r="A29" s="42" t="s">
        <v>8</v>
      </c>
      <c r="B29" s="48"/>
      <c r="C29" s="46">
        <f t="shared" ref="C29:P29" si="4">SUM(C25:C28)</f>
        <v>-56983.58</v>
      </c>
      <c r="D29" s="46">
        <f t="shared" si="4"/>
        <v>-55911.17</v>
      </c>
      <c r="E29" s="46">
        <f t="shared" si="4"/>
        <v>-56314.91</v>
      </c>
      <c r="F29" s="46">
        <f t="shared" si="4"/>
        <v>0</v>
      </c>
      <c r="G29" s="46">
        <f t="shared" si="4"/>
        <v>0</v>
      </c>
      <c r="H29" s="46">
        <f t="shared" si="4"/>
        <v>0</v>
      </c>
      <c r="I29" s="46">
        <f t="shared" si="4"/>
        <v>0</v>
      </c>
      <c r="J29" s="46">
        <f t="shared" si="4"/>
        <v>0</v>
      </c>
      <c r="K29" s="46">
        <f t="shared" si="4"/>
        <v>0</v>
      </c>
      <c r="L29" s="46">
        <f t="shared" si="4"/>
        <v>0</v>
      </c>
      <c r="M29" s="46">
        <f t="shared" si="4"/>
        <v>0</v>
      </c>
      <c r="N29" s="46">
        <f t="shared" si="4"/>
        <v>0</v>
      </c>
      <c r="O29" s="59"/>
      <c r="P29" s="46">
        <f t="shared" si="4"/>
        <v>0</v>
      </c>
    </row>
    <row r="30" spans="1:16" x14ac:dyDescent="0.25">
      <c r="C30" s="66"/>
      <c r="D30" s="66"/>
      <c r="E30" s="66"/>
      <c r="F30" s="66"/>
      <c r="G30" s="66"/>
      <c r="H30" s="66"/>
      <c r="I30" s="66"/>
      <c r="J30" s="66"/>
      <c r="K30" s="66"/>
      <c r="L30" s="66"/>
      <c r="M30" s="66"/>
      <c r="N30" s="66"/>
      <c r="O30" s="59"/>
      <c r="P30" s="66"/>
    </row>
    <row r="31" spans="1:16" s="24" customFormat="1" ht="15.75" x14ac:dyDescent="0.25">
      <c r="A31" s="39" t="s">
        <v>16</v>
      </c>
      <c r="B31" s="13"/>
      <c r="C31" s="67"/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59"/>
      <c r="P31" s="67"/>
    </row>
    <row r="32" spans="1:16" s="25" customFormat="1" ht="15.75" x14ac:dyDescent="0.25">
      <c r="A32" s="41" t="s">
        <v>17</v>
      </c>
      <c r="B32" s="15"/>
      <c r="C32" s="73">
        <v>0</v>
      </c>
      <c r="D32" s="73">
        <v>0</v>
      </c>
      <c r="E32" s="73">
        <v>0</v>
      </c>
      <c r="F32" s="73">
        <v>0</v>
      </c>
      <c r="G32" s="73">
        <v>0</v>
      </c>
      <c r="H32" s="73">
        <v>0</v>
      </c>
      <c r="I32" s="73">
        <v>0</v>
      </c>
      <c r="J32" s="73">
        <v>0</v>
      </c>
      <c r="K32" s="73">
        <v>0</v>
      </c>
      <c r="L32" s="73">
        <v>0</v>
      </c>
      <c r="M32" s="73">
        <v>0</v>
      </c>
      <c r="N32" s="73">
        <v>0</v>
      </c>
      <c r="O32" s="59"/>
      <c r="P32" s="72">
        <f>SUM(N32:N32)</f>
        <v>0</v>
      </c>
    </row>
    <row r="33" spans="1:18" s="25" customFormat="1" ht="15.75" x14ac:dyDescent="0.25">
      <c r="A33" s="41" t="s">
        <v>18</v>
      </c>
      <c r="B33" s="15"/>
      <c r="C33" s="73">
        <v>0</v>
      </c>
      <c r="D33" s="73">
        <v>0</v>
      </c>
      <c r="E33" s="73">
        <v>0</v>
      </c>
      <c r="F33" s="73">
        <v>0</v>
      </c>
      <c r="G33" s="73">
        <v>0</v>
      </c>
      <c r="H33" s="73">
        <v>0</v>
      </c>
      <c r="I33" s="73">
        <v>0</v>
      </c>
      <c r="J33" s="73">
        <v>0</v>
      </c>
      <c r="K33" s="73">
        <v>0</v>
      </c>
      <c r="L33" s="73">
        <v>0</v>
      </c>
      <c r="M33" s="73">
        <v>0</v>
      </c>
      <c r="N33" s="73">
        <v>0</v>
      </c>
      <c r="O33" s="59"/>
      <c r="P33" s="72">
        <f>SUM(N33:N33)</f>
        <v>0</v>
      </c>
    </row>
    <row r="34" spans="1:18" s="25" customFormat="1" ht="15.75" x14ac:dyDescent="0.25">
      <c r="A34" s="41" t="s">
        <v>19</v>
      </c>
      <c r="B34" s="15"/>
      <c r="C34" s="73">
        <f>-613.63-0.4</f>
        <v>-614.03</v>
      </c>
      <c r="D34" s="73">
        <v>-801.55</v>
      </c>
      <c r="E34" s="73">
        <v>-851.76</v>
      </c>
      <c r="F34" s="73">
        <v>0</v>
      </c>
      <c r="G34" s="73">
        <v>0</v>
      </c>
      <c r="H34" s="73">
        <v>0</v>
      </c>
      <c r="I34" s="73">
        <v>0</v>
      </c>
      <c r="J34" s="73">
        <v>0</v>
      </c>
      <c r="K34" s="73">
        <v>0</v>
      </c>
      <c r="L34" s="73">
        <v>0</v>
      </c>
      <c r="M34" s="73">
        <v>0</v>
      </c>
      <c r="N34" s="73">
        <v>0</v>
      </c>
      <c r="O34" s="59"/>
      <c r="P34" s="73">
        <f>SUM(N34:N34)</f>
        <v>0</v>
      </c>
    </row>
    <row r="35" spans="1:18" s="11" customFormat="1" ht="15.75" x14ac:dyDescent="0.25">
      <c r="A35" s="42" t="s">
        <v>8</v>
      </c>
      <c r="B35" s="48"/>
      <c r="C35" s="46">
        <f t="shared" ref="C35:P35" si="5">SUM(C32:C34)</f>
        <v>-614.03</v>
      </c>
      <c r="D35" s="46">
        <f t="shared" si="5"/>
        <v>-801.55</v>
      </c>
      <c r="E35" s="46">
        <f t="shared" si="5"/>
        <v>-851.76</v>
      </c>
      <c r="F35" s="46">
        <f t="shared" si="5"/>
        <v>0</v>
      </c>
      <c r="G35" s="46">
        <f t="shared" si="5"/>
        <v>0</v>
      </c>
      <c r="H35" s="46">
        <f t="shared" si="5"/>
        <v>0</v>
      </c>
      <c r="I35" s="46">
        <f t="shared" si="5"/>
        <v>0</v>
      </c>
      <c r="J35" s="46">
        <f t="shared" si="5"/>
        <v>0</v>
      </c>
      <c r="K35" s="46">
        <f t="shared" si="5"/>
        <v>0</v>
      </c>
      <c r="L35" s="46">
        <f t="shared" si="5"/>
        <v>0</v>
      </c>
      <c r="M35" s="46">
        <f t="shared" si="5"/>
        <v>0</v>
      </c>
      <c r="N35" s="46">
        <f t="shared" si="5"/>
        <v>0</v>
      </c>
      <c r="O35" s="59"/>
      <c r="P35" s="46">
        <f t="shared" si="5"/>
        <v>0</v>
      </c>
    </row>
    <row r="36" spans="1:18" x14ac:dyDescent="0.25">
      <c r="C36" s="66"/>
      <c r="D36" s="66"/>
      <c r="E36" s="66"/>
      <c r="F36" s="66"/>
      <c r="G36" s="66"/>
      <c r="H36" s="66"/>
      <c r="I36" s="66"/>
      <c r="J36" s="66"/>
      <c r="K36" s="66"/>
      <c r="L36" s="66"/>
      <c r="M36" s="66"/>
      <c r="N36" s="66"/>
      <c r="O36" s="59"/>
      <c r="P36" s="66"/>
    </row>
    <row r="37" spans="1:18" s="11" customFormat="1" ht="15.75" x14ac:dyDescent="0.25">
      <c r="A37" s="50" t="s">
        <v>20</v>
      </c>
      <c r="B37" s="47"/>
      <c r="C37" s="51">
        <f t="shared" ref="C37:P37" si="6">C19+C29+C35</f>
        <v>3357.8799999999965</v>
      </c>
      <c r="D37" s="51">
        <f t="shared" si="6"/>
        <v>4331.0200000000068</v>
      </c>
      <c r="E37" s="51">
        <f t="shared" si="6"/>
        <v>3960.6099999999951</v>
      </c>
      <c r="F37" s="51">
        <f t="shared" si="6"/>
        <v>0</v>
      </c>
      <c r="G37" s="51">
        <f t="shared" si="6"/>
        <v>0</v>
      </c>
      <c r="H37" s="51">
        <f t="shared" si="6"/>
        <v>0</v>
      </c>
      <c r="I37" s="51">
        <f t="shared" si="6"/>
        <v>0</v>
      </c>
      <c r="J37" s="51">
        <f t="shared" si="6"/>
        <v>0</v>
      </c>
      <c r="K37" s="51">
        <f t="shared" si="6"/>
        <v>0</v>
      </c>
      <c r="L37" s="51">
        <f t="shared" si="6"/>
        <v>0</v>
      </c>
      <c r="M37" s="51">
        <f t="shared" si="6"/>
        <v>0</v>
      </c>
      <c r="N37" s="51">
        <f t="shared" si="6"/>
        <v>0</v>
      </c>
      <c r="O37" s="59"/>
      <c r="P37" s="51">
        <f t="shared" si="6"/>
        <v>0</v>
      </c>
    </row>
    <row r="38" spans="1:18" s="29" customFormat="1" ht="15.75" x14ac:dyDescent="0.25">
      <c r="C38" s="70"/>
      <c r="D38" s="70"/>
      <c r="E38" s="70"/>
      <c r="F38" s="70"/>
      <c r="G38" s="70"/>
      <c r="H38" s="70"/>
      <c r="I38" s="70"/>
      <c r="J38" s="70"/>
      <c r="K38" s="70"/>
      <c r="L38" s="70"/>
      <c r="M38" s="70"/>
      <c r="N38" s="70"/>
      <c r="O38" s="59"/>
      <c r="P38" s="70"/>
    </row>
    <row r="39" spans="1:18" s="25" customFormat="1" ht="15.75" x14ac:dyDescent="0.25">
      <c r="A39" s="41" t="s">
        <v>21</v>
      </c>
      <c r="B39" s="15"/>
      <c r="C39" s="73">
        <f>-78.66</f>
        <v>-78.66</v>
      </c>
      <c r="D39" s="73">
        <v>-209.57</v>
      </c>
      <c r="E39" s="73">
        <v>-364.49</v>
      </c>
      <c r="F39" s="73">
        <v>0</v>
      </c>
      <c r="G39" s="73">
        <v>0</v>
      </c>
      <c r="H39" s="73">
        <v>0</v>
      </c>
      <c r="I39" s="73">
        <v>0</v>
      </c>
      <c r="J39" s="73">
        <v>0</v>
      </c>
      <c r="K39" s="73">
        <v>0</v>
      </c>
      <c r="L39" s="73">
        <v>0</v>
      </c>
      <c r="M39" s="73">
        <v>0</v>
      </c>
      <c r="N39" s="73">
        <v>0</v>
      </c>
      <c r="O39" s="59"/>
      <c r="P39" s="72">
        <f>SUM(N39:N39)</f>
        <v>0</v>
      </c>
    </row>
    <row r="40" spans="1:18" x14ac:dyDescent="0.25">
      <c r="C40" s="66"/>
      <c r="D40" s="66"/>
      <c r="E40" s="66"/>
      <c r="F40" s="66"/>
      <c r="G40" s="66"/>
      <c r="H40" s="66"/>
      <c r="I40" s="66"/>
      <c r="J40" s="66"/>
      <c r="K40" s="66"/>
      <c r="L40" s="66"/>
      <c r="M40" s="66"/>
      <c r="N40" s="66"/>
      <c r="O40" s="59"/>
      <c r="P40" s="66"/>
    </row>
    <row r="41" spans="1:18" s="11" customFormat="1" ht="15.75" x14ac:dyDescent="0.25">
      <c r="A41" s="42" t="s">
        <v>22</v>
      </c>
      <c r="B41" s="48"/>
      <c r="C41" s="46">
        <f t="shared" ref="C41:P41" si="7">C10+C37+C39</f>
        <v>23575.370000000115</v>
      </c>
      <c r="D41" s="46">
        <f t="shared" si="7"/>
        <v>27696.820000000123</v>
      </c>
      <c r="E41" s="46">
        <f t="shared" si="7"/>
        <v>31292.940000000115</v>
      </c>
      <c r="F41" s="46">
        <f t="shared" si="7"/>
        <v>31292.940000000115</v>
      </c>
      <c r="G41" s="46">
        <f t="shared" si="7"/>
        <v>31292.940000000115</v>
      </c>
      <c r="H41" s="46">
        <f t="shared" si="7"/>
        <v>31292.940000000115</v>
      </c>
      <c r="I41" s="46">
        <f t="shared" si="7"/>
        <v>31292.940000000115</v>
      </c>
      <c r="J41" s="46">
        <f t="shared" si="7"/>
        <v>31292.940000000115</v>
      </c>
      <c r="K41" s="46">
        <f t="shared" si="7"/>
        <v>31292.940000000115</v>
      </c>
      <c r="L41" s="46">
        <f t="shared" si="7"/>
        <v>31292.940000000115</v>
      </c>
      <c r="M41" s="46">
        <f t="shared" si="7"/>
        <v>31292.940000000115</v>
      </c>
      <c r="N41" s="46">
        <f t="shared" si="7"/>
        <v>31292.940000000115</v>
      </c>
      <c r="O41" s="59"/>
      <c r="P41" s="46">
        <f t="shared" si="7"/>
        <v>31292.940000000115</v>
      </c>
      <c r="R41" s="87"/>
    </row>
    <row r="42" spans="1:18" x14ac:dyDescent="0.25"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</row>
    <row r="43" spans="1:18" x14ac:dyDescent="0.25">
      <c r="A43" s="1" t="s">
        <v>117</v>
      </c>
    </row>
  </sheetData>
  <mergeCells count="6">
    <mergeCell ref="A6:M6"/>
    <mergeCell ref="A1:M1"/>
    <mergeCell ref="A2:M2"/>
    <mergeCell ref="A3:P3"/>
    <mergeCell ref="A4:P4"/>
    <mergeCell ref="A5:P5"/>
  </mergeCells>
  <printOptions horizontalCentered="1"/>
  <pageMargins left="0.70866141732283472" right="0.70866141732283472" top="0.78740157480314965" bottom="0.59055118110236227" header="0.31496062992125984" footer="0.31496062992125984"/>
  <pageSetup paperSize="9" scale="68" orientation="landscape" r:id="rId1"/>
  <headerFooter>
    <oddFooter>&amp;C &amp;P de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D632F8-F40D-426B-A375-342C7FAE66C4}">
  <dimension ref="A1:N33"/>
  <sheetViews>
    <sheetView tabSelected="1" zoomScale="70" zoomScaleNormal="70" workbookViewId="0">
      <selection activeCell="C28" sqref="C28"/>
    </sheetView>
  </sheetViews>
  <sheetFormatPr defaultColWidth="9.140625" defaultRowHeight="15" x14ac:dyDescent="0.25"/>
  <cols>
    <col min="1" max="1" width="98.140625" style="1" customWidth="1"/>
    <col min="2" max="2" width="2.7109375" style="1" customWidth="1"/>
    <col min="3" max="3" width="15.7109375" style="1" customWidth="1"/>
    <col min="4" max="4" width="14" style="1" customWidth="1"/>
    <col min="5" max="5" width="13.42578125" style="1" customWidth="1"/>
    <col min="6" max="6" width="6.140625" style="1" hidden="1" customWidth="1"/>
    <col min="7" max="7" width="6.28515625" style="1" hidden="1" customWidth="1"/>
    <col min="8" max="8" width="6" style="1" hidden="1" customWidth="1"/>
    <col min="9" max="9" width="7.140625" style="1" hidden="1" customWidth="1"/>
    <col min="10" max="10" width="6.28515625" style="1" hidden="1" customWidth="1"/>
    <col min="11" max="11" width="6.7109375" style="1" hidden="1" customWidth="1"/>
    <col min="12" max="12" width="6.85546875" style="1" hidden="1" customWidth="1"/>
    <col min="13" max="14" width="6.28515625" style="1" hidden="1" customWidth="1"/>
    <col min="15" max="18" width="9.140625" style="1"/>
    <col min="19" max="19" width="22.85546875" style="1" customWidth="1"/>
    <col min="20" max="16384" width="9.140625" style="1"/>
  </cols>
  <sheetData>
    <row r="1" spans="1:14" ht="74.25" customHeight="1" x14ac:dyDescent="0.25">
      <c r="A1" s="135"/>
      <c r="B1" s="135"/>
      <c r="C1" s="135"/>
      <c r="D1" s="135"/>
      <c r="E1" s="135"/>
      <c r="F1" s="135"/>
      <c r="G1" s="135"/>
      <c r="H1" s="135"/>
      <c r="I1" s="135"/>
    </row>
    <row r="2" spans="1:14" ht="21" customHeight="1" x14ac:dyDescent="0.25">
      <c r="A2" s="135"/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</row>
    <row r="3" spans="1:14" ht="18" x14ac:dyDescent="0.25">
      <c r="A3" s="137" t="s">
        <v>26</v>
      </c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</row>
    <row r="4" spans="1:14" ht="21.6" customHeight="1" x14ac:dyDescent="0.25">
      <c r="A4" s="136" t="s">
        <v>49</v>
      </c>
      <c r="B4" s="136"/>
      <c r="C4" s="136"/>
      <c r="D4" s="136"/>
      <c r="E4" s="136"/>
      <c r="F4" s="136"/>
      <c r="G4" s="136"/>
      <c r="H4" s="136"/>
      <c r="I4" s="136"/>
      <c r="J4" s="136"/>
      <c r="K4" s="136"/>
      <c r="L4" s="136"/>
      <c r="M4" s="136"/>
      <c r="N4" s="136"/>
    </row>
    <row r="5" spans="1:14" ht="18" x14ac:dyDescent="0.25">
      <c r="A5" s="137" t="s">
        <v>119</v>
      </c>
      <c r="B5" s="137"/>
      <c r="C5" s="137"/>
      <c r="D5" s="137"/>
      <c r="E5" s="137"/>
      <c r="F5" s="137"/>
      <c r="G5" s="137"/>
      <c r="H5" s="137"/>
      <c r="I5" s="137"/>
      <c r="J5" s="137"/>
      <c r="K5" s="137"/>
      <c r="L5" s="137"/>
      <c r="M5" s="137"/>
      <c r="N5" s="137"/>
    </row>
    <row r="6" spans="1:14" ht="21" customHeight="1" x14ac:dyDescent="0.25">
      <c r="A6" s="134"/>
      <c r="B6" s="134"/>
      <c r="C6" s="134"/>
      <c r="D6" s="134"/>
      <c r="E6" s="134"/>
      <c r="F6" s="134"/>
      <c r="G6" s="134"/>
      <c r="H6" s="134"/>
      <c r="I6" s="134"/>
      <c r="J6" s="134"/>
    </row>
    <row r="7" spans="1:14" s="6" customFormat="1" x14ac:dyDescent="0.25">
      <c r="A7" s="54"/>
      <c r="B7" s="54"/>
      <c r="C7" s="62" t="s">
        <v>35</v>
      </c>
      <c r="D7" s="62" t="s">
        <v>29</v>
      </c>
      <c r="E7" s="62" t="s">
        <v>30</v>
      </c>
      <c r="F7" s="62" t="s">
        <v>31</v>
      </c>
      <c r="G7" s="62" t="s">
        <v>32</v>
      </c>
      <c r="H7" s="62" t="s">
        <v>33</v>
      </c>
      <c r="I7" s="62" t="s">
        <v>34</v>
      </c>
      <c r="J7" s="62" t="s">
        <v>36</v>
      </c>
      <c r="K7" s="62" t="s">
        <v>37</v>
      </c>
      <c r="L7" s="62" t="s">
        <v>38</v>
      </c>
      <c r="M7" s="62" t="s">
        <v>39</v>
      </c>
      <c r="N7" s="62" t="s">
        <v>40</v>
      </c>
    </row>
    <row r="8" spans="1:14" s="8" customFormat="1" ht="12" thickBot="1" x14ac:dyDescent="0.3">
      <c r="A8" s="57"/>
      <c r="B8" s="57"/>
      <c r="C8" s="63">
        <v>2024</v>
      </c>
      <c r="D8" s="63">
        <v>2024</v>
      </c>
      <c r="E8" s="63">
        <v>2024</v>
      </c>
      <c r="F8" s="63">
        <v>2024</v>
      </c>
      <c r="G8" s="63">
        <v>2024</v>
      </c>
      <c r="H8" s="63">
        <v>2024</v>
      </c>
      <c r="I8" s="63">
        <v>2024</v>
      </c>
      <c r="J8" s="63">
        <v>2024</v>
      </c>
      <c r="K8" s="63">
        <v>2024</v>
      </c>
      <c r="L8" s="63">
        <v>2024</v>
      </c>
      <c r="M8" s="63">
        <v>2024</v>
      </c>
      <c r="N8" s="86">
        <v>2025</v>
      </c>
    </row>
    <row r="9" spans="1:14" x14ac:dyDescent="0.25">
      <c r="A9" s="59"/>
      <c r="B9" s="59"/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</row>
    <row r="10" spans="1:14" s="11" customFormat="1" ht="39.950000000000003" customHeight="1" thickBot="1" x14ac:dyDescent="0.3">
      <c r="A10" s="40" t="s">
        <v>23</v>
      </c>
      <c r="B10" s="65"/>
      <c r="C10" s="64">
        <v>23575.370000000115</v>
      </c>
      <c r="D10" s="64">
        <v>27696.820000000123</v>
      </c>
      <c r="E10" s="64">
        <v>31292.940000000115</v>
      </c>
      <c r="F10" s="64">
        <v>0</v>
      </c>
      <c r="G10" s="64">
        <v>0</v>
      </c>
      <c r="H10" s="64">
        <v>0</v>
      </c>
      <c r="I10" s="64">
        <v>0</v>
      </c>
      <c r="J10" s="64">
        <v>0</v>
      </c>
      <c r="K10" s="64">
        <v>0</v>
      </c>
      <c r="L10" s="64">
        <v>0</v>
      </c>
      <c r="M10" s="64">
        <v>0</v>
      </c>
      <c r="N10" s="64">
        <v>0</v>
      </c>
    </row>
    <row r="11" spans="1:14" x14ac:dyDescent="0.25">
      <c r="A11" s="59"/>
      <c r="B11" s="59"/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</row>
    <row r="12" spans="1:14" s="15" customFormat="1" ht="15.75" customHeight="1" x14ac:dyDescent="0.25">
      <c r="A12" s="84" t="s">
        <v>27</v>
      </c>
      <c r="B12" s="69"/>
      <c r="C12" s="68"/>
      <c r="D12" s="68"/>
      <c r="E12" s="68"/>
      <c r="F12" s="68"/>
      <c r="G12" s="68"/>
      <c r="H12" s="68"/>
      <c r="I12" s="68"/>
      <c r="J12" s="68"/>
      <c r="K12" s="68"/>
      <c r="L12" s="68"/>
      <c r="M12" s="68"/>
      <c r="N12" s="68"/>
    </row>
    <row r="13" spans="1:14" s="15" customFormat="1" ht="15.75" x14ac:dyDescent="0.25">
      <c r="A13" s="74"/>
      <c r="B13" s="69"/>
      <c r="C13" s="75"/>
      <c r="D13" s="75"/>
      <c r="E13" s="75"/>
      <c r="F13" s="75"/>
      <c r="G13" s="75"/>
      <c r="H13" s="75"/>
      <c r="I13" s="75"/>
      <c r="J13" s="75"/>
      <c r="K13" s="75"/>
      <c r="L13" s="75"/>
      <c r="M13" s="75"/>
      <c r="N13" s="75"/>
    </row>
    <row r="14" spans="1:14" s="15" customFormat="1" ht="39.950000000000003" customHeight="1" x14ac:dyDescent="0.25">
      <c r="A14" s="78" t="s">
        <v>24</v>
      </c>
      <c r="B14" s="69"/>
      <c r="C14" s="76">
        <v>4618</v>
      </c>
      <c r="D14" s="76">
        <v>6949</v>
      </c>
      <c r="E14" s="76">
        <v>9290</v>
      </c>
      <c r="F14" s="76">
        <v>0</v>
      </c>
      <c r="G14" s="76">
        <v>0</v>
      </c>
      <c r="H14" s="76">
        <v>0</v>
      </c>
      <c r="I14" s="76">
        <v>0</v>
      </c>
      <c r="J14" s="76">
        <v>0</v>
      </c>
      <c r="K14" s="76">
        <v>0</v>
      </c>
      <c r="L14" s="76">
        <v>0</v>
      </c>
      <c r="M14" s="76">
        <v>0</v>
      </c>
      <c r="N14" s="76">
        <v>0</v>
      </c>
    </row>
    <row r="15" spans="1:14" s="15" customFormat="1" ht="39.950000000000003" customHeight="1" x14ac:dyDescent="0.25">
      <c r="A15" s="77" t="s">
        <v>47</v>
      </c>
      <c r="B15" s="69"/>
      <c r="C15" s="76">
        <v>-13</v>
      </c>
      <c r="D15" s="76">
        <v>-69</v>
      </c>
      <c r="E15" s="76">
        <v>4.8</v>
      </c>
      <c r="F15" s="76">
        <v>0</v>
      </c>
      <c r="G15" s="76">
        <v>0</v>
      </c>
      <c r="H15" s="76">
        <v>0</v>
      </c>
      <c r="I15" s="76">
        <v>0</v>
      </c>
      <c r="J15" s="76">
        <v>0</v>
      </c>
      <c r="K15" s="76">
        <v>0</v>
      </c>
      <c r="L15" s="76">
        <v>0</v>
      </c>
      <c r="M15" s="76">
        <v>0</v>
      </c>
      <c r="N15" s="76">
        <v>0</v>
      </c>
    </row>
    <row r="16" spans="1:14" s="15" customFormat="1" ht="39.950000000000003" customHeight="1" x14ac:dyDescent="0.25">
      <c r="A16" s="78" t="s">
        <v>46</v>
      </c>
      <c r="B16" s="69"/>
      <c r="C16" s="76">
        <v>0</v>
      </c>
      <c r="D16" s="76">
        <v>0</v>
      </c>
      <c r="E16" s="76">
        <v>0.6</v>
      </c>
      <c r="F16" s="76">
        <v>0</v>
      </c>
      <c r="G16" s="76">
        <v>0</v>
      </c>
      <c r="H16" s="76">
        <v>0</v>
      </c>
      <c r="I16" s="76">
        <v>0</v>
      </c>
      <c r="J16" s="76">
        <v>0</v>
      </c>
      <c r="K16" s="76">
        <v>0</v>
      </c>
      <c r="L16" s="76">
        <v>0</v>
      </c>
      <c r="M16" s="76">
        <v>0</v>
      </c>
      <c r="N16" s="76">
        <v>0</v>
      </c>
    </row>
    <row r="17" spans="1:14" ht="39.950000000000003" customHeight="1" x14ac:dyDescent="0.25">
      <c r="A17" s="78" t="s">
        <v>45</v>
      </c>
      <c r="B17" s="69"/>
      <c r="C17" s="76">
        <v>0</v>
      </c>
      <c r="D17" s="76">
        <v>0</v>
      </c>
      <c r="E17" s="76">
        <v>0</v>
      </c>
      <c r="F17" s="76">
        <v>0</v>
      </c>
      <c r="G17" s="76">
        <v>0</v>
      </c>
      <c r="H17" s="76">
        <v>0</v>
      </c>
      <c r="I17" s="76">
        <v>0</v>
      </c>
      <c r="J17" s="76">
        <v>0</v>
      </c>
      <c r="K17" s="76">
        <v>0</v>
      </c>
      <c r="L17" s="76">
        <v>0</v>
      </c>
      <c r="M17" s="76">
        <v>0</v>
      </c>
      <c r="N17" s="76">
        <v>0</v>
      </c>
    </row>
    <row r="18" spans="1:14" s="13" customFormat="1" ht="15" customHeight="1" x14ac:dyDescent="0.25">
      <c r="A18" s="79"/>
      <c r="B18" s="39"/>
      <c r="C18" s="80"/>
      <c r="D18" s="80"/>
      <c r="E18" s="80"/>
      <c r="F18" s="80"/>
      <c r="G18" s="80"/>
      <c r="H18" s="80"/>
      <c r="I18" s="80"/>
      <c r="J18" s="80"/>
      <c r="K18" s="80"/>
      <c r="L18" s="80"/>
      <c r="M18" s="80"/>
      <c r="N18" s="80"/>
    </row>
    <row r="19" spans="1:14" s="15" customFormat="1" ht="39.950000000000003" customHeight="1" thickBot="1" x14ac:dyDescent="0.3">
      <c r="A19" s="82" t="s">
        <v>25</v>
      </c>
      <c r="B19" s="81"/>
      <c r="C19" s="83">
        <f t="shared" ref="C19" si="0">SUM(C10:C17)</f>
        <v>28180.370000000115</v>
      </c>
      <c r="D19" s="83">
        <f t="shared" ref="D19:N19" si="1">SUM(D10:D17)</f>
        <v>34576.820000000123</v>
      </c>
      <c r="E19" s="83">
        <f t="shared" si="1"/>
        <v>40588.34000000012</v>
      </c>
      <c r="F19" s="83">
        <f t="shared" si="1"/>
        <v>0</v>
      </c>
      <c r="G19" s="83">
        <f t="shared" si="1"/>
        <v>0</v>
      </c>
      <c r="H19" s="83">
        <f t="shared" si="1"/>
        <v>0</v>
      </c>
      <c r="I19" s="83">
        <f t="shared" si="1"/>
        <v>0</v>
      </c>
      <c r="J19" s="83">
        <f t="shared" si="1"/>
        <v>0</v>
      </c>
      <c r="K19" s="83">
        <f t="shared" si="1"/>
        <v>0</v>
      </c>
      <c r="L19" s="83">
        <f t="shared" si="1"/>
        <v>0</v>
      </c>
      <c r="M19" s="83">
        <f t="shared" si="1"/>
        <v>0</v>
      </c>
      <c r="N19" s="83">
        <f t="shared" si="1"/>
        <v>0</v>
      </c>
    </row>
    <row r="20" spans="1:14" ht="14.45" customHeight="1" x14ac:dyDescent="0.25"/>
    <row r="21" spans="1:14" ht="14.45" customHeight="1" x14ac:dyDescent="0.25"/>
    <row r="29" spans="1:14" ht="15" customHeight="1" x14ac:dyDescent="0.25"/>
    <row r="33" ht="15" customHeight="1" x14ac:dyDescent="0.25"/>
  </sheetData>
  <mergeCells count="6">
    <mergeCell ref="A6:J6"/>
    <mergeCell ref="A1:I1"/>
    <mergeCell ref="A2:M2"/>
    <mergeCell ref="A3:N3"/>
    <mergeCell ref="A4:N4"/>
    <mergeCell ref="A5:N5"/>
  </mergeCells>
  <printOptions horizontalCentered="1"/>
  <pageMargins left="0.70866141732283472" right="0.70866141732283472" top="1.1811023622047245" bottom="0.59055118110236227" header="0.31496062992125984" footer="0.31496062992125984"/>
  <pageSetup paperSize="9" scale="70" orientation="landscape" r:id="rId1"/>
  <headerFooter>
    <oddFooter>&amp;C &amp;P de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C0BA89-ED47-4B28-9F42-7BD085954946}">
  <sheetPr>
    <pageSetUpPr fitToPage="1"/>
  </sheetPr>
  <dimension ref="A1:Q41"/>
  <sheetViews>
    <sheetView topLeftCell="A10" zoomScale="80" zoomScaleNormal="80" workbookViewId="0">
      <selection activeCell="E4" sqref="E1:E1048576"/>
    </sheetView>
  </sheetViews>
  <sheetFormatPr defaultColWidth="9.140625" defaultRowHeight="15" x14ac:dyDescent="0.25"/>
  <cols>
    <col min="1" max="1" width="64.42578125" style="1" customWidth="1"/>
    <col min="2" max="2" width="4.7109375" style="1" customWidth="1"/>
    <col min="3" max="3" width="13.7109375" style="1" customWidth="1"/>
    <col min="4" max="4" width="13.28515625" style="1" customWidth="1"/>
    <col min="5" max="5" width="10" style="1" hidden="1" customWidth="1"/>
    <col min="6" max="15" width="8.28515625" style="1" hidden="1" customWidth="1"/>
    <col min="16" max="16" width="2.85546875" style="1" customWidth="1"/>
    <col min="17" max="17" width="11" style="1" customWidth="1"/>
    <col min="18" max="16384" width="9.140625" style="1"/>
  </cols>
  <sheetData>
    <row r="1" spans="1:17" ht="32.450000000000003" customHeight="1" x14ac:dyDescent="0.25">
      <c r="A1" s="135" t="s">
        <v>26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</row>
    <row r="2" spans="1:17" ht="42" customHeight="1" x14ac:dyDescent="0.25">
      <c r="A2" s="138" t="s">
        <v>43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</row>
    <row r="3" spans="1:17" ht="30" customHeight="1" x14ac:dyDescent="0.25">
      <c r="A3" s="139" t="s">
        <v>42</v>
      </c>
      <c r="B3" s="139"/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139"/>
    </row>
    <row r="4" spans="1:17" s="4" customFormat="1" ht="18" customHeight="1" x14ac:dyDescent="0.3">
      <c r="A4" s="2"/>
      <c r="B4" s="3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</row>
    <row r="5" spans="1:17" s="6" customFormat="1" x14ac:dyDescent="0.25">
      <c r="C5" s="7" t="s">
        <v>40</v>
      </c>
      <c r="D5" s="7" t="s">
        <v>35</v>
      </c>
      <c r="E5" s="7" t="s">
        <v>29</v>
      </c>
      <c r="F5" s="7" t="s">
        <v>30</v>
      </c>
      <c r="G5" s="7" t="s">
        <v>31</v>
      </c>
      <c r="H5" s="7" t="s">
        <v>32</v>
      </c>
      <c r="I5" s="7" t="s">
        <v>33</v>
      </c>
      <c r="J5" s="7" t="s">
        <v>34</v>
      </c>
      <c r="K5" s="7" t="s">
        <v>36</v>
      </c>
      <c r="L5" s="7" t="s">
        <v>37</v>
      </c>
      <c r="M5" s="7" t="s">
        <v>38</v>
      </c>
      <c r="N5" s="7" t="s">
        <v>39</v>
      </c>
      <c r="O5" s="7" t="s">
        <v>40</v>
      </c>
      <c r="Q5" s="7" t="s">
        <v>28</v>
      </c>
    </row>
    <row r="6" spans="1:17" s="8" customFormat="1" ht="12" thickBot="1" x14ac:dyDescent="0.3">
      <c r="C6" s="9">
        <v>2022</v>
      </c>
      <c r="D6" s="9">
        <v>2022</v>
      </c>
      <c r="E6" s="9">
        <v>2022</v>
      </c>
      <c r="F6" s="9">
        <v>2022</v>
      </c>
      <c r="G6" s="9">
        <v>2022</v>
      </c>
      <c r="H6" s="9">
        <v>2022</v>
      </c>
      <c r="I6" s="9">
        <v>2022</v>
      </c>
      <c r="J6" s="9">
        <v>2022</v>
      </c>
      <c r="K6" s="9">
        <v>2022</v>
      </c>
      <c r="L6" s="9">
        <v>2022</v>
      </c>
      <c r="M6" s="9">
        <v>2022</v>
      </c>
      <c r="N6" s="9">
        <v>2022</v>
      </c>
      <c r="O6" s="9">
        <v>2023</v>
      </c>
      <c r="Q6" s="9"/>
    </row>
    <row r="8" spans="1:17" s="11" customFormat="1" ht="16.5" thickBot="1" x14ac:dyDescent="0.3">
      <c r="A8" s="10" t="s">
        <v>0</v>
      </c>
      <c r="C8" s="12">
        <v>9586.0918899998433</v>
      </c>
      <c r="D8" s="12">
        <v>7692.8218899998374</v>
      </c>
      <c r="E8" s="12">
        <f>D39</f>
        <v>-0.19811000016215985</v>
      </c>
      <c r="F8" s="12">
        <f t="shared" ref="F8:O8" si="0">E39</f>
        <v>-0.19811000016215985</v>
      </c>
      <c r="G8" s="12">
        <f t="shared" si="0"/>
        <v>-0.19811000016215985</v>
      </c>
      <c r="H8" s="12">
        <f t="shared" si="0"/>
        <v>-0.19811000016215985</v>
      </c>
      <c r="I8" s="12">
        <f t="shared" si="0"/>
        <v>-0.19811000016215985</v>
      </c>
      <c r="J8" s="12">
        <f t="shared" si="0"/>
        <v>-0.19811000016215985</v>
      </c>
      <c r="K8" s="12">
        <f t="shared" si="0"/>
        <v>-0.19811000016215985</v>
      </c>
      <c r="L8" s="12">
        <f t="shared" si="0"/>
        <v>-0.19811000016215985</v>
      </c>
      <c r="M8" s="12">
        <f t="shared" si="0"/>
        <v>-0.19811000016215985</v>
      </c>
      <c r="N8" s="12">
        <f t="shared" si="0"/>
        <v>-0.19811000016215985</v>
      </c>
      <c r="O8" s="12">
        <f t="shared" si="0"/>
        <v>-0.19811000016215985</v>
      </c>
      <c r="Q8" s="12">
        <f>D8</f>
        <v>7692.8218899998374</v>
      </c>
    </row>
    <row r="10" spans="1:17" s="13" customFormat="1" ht="15.75" x14ac:dyDescent="0.25">
      <c r="A10" s="13" t="s">
        <v>1</v>
      </c>
    </row>
    <row r="11" spans="1:17" s="15" customFormat="1" ht="15.75" x14ac:dyDescent="0.25">
      <c r="A11" s="14" t="s">
        <v>2</v>
      </c>
      <c r="C11" s="16">
        <v>0</v>
      </c>
      <c r="D11" s="16">
        <v>0</v>
      </c>
      <c r="E11" s="16">
        <v>0</v>
      </c>
      <c r="F11" s="16">
        <v>0</v>
      </c>
      <c r="G11" s="16">
        <v>0</v>
      </c>
      <c r="H11" s="16">
        <v>0</v>
      </c>
      <c r="I11" s="16">
        <v>0</v>
      </c>
      <c r="J11" s="16">
        <v>0</v>
      </c>
      <c r="K11" s="16">
        <v>0</v>
      </c>
      <c r="L11" s="16">
        <v>0</v>
      </c>
      <c r="M11" s="16">
        <v>0</v>
      </c>
      <c r="N11" s="16">
        <v>0</v>
      </c>
      <c r="O11" s="16">
        <v>0</v>
      </c>
      <c r="Q11" s="16">
        <f t="shared" ref="Q11:Q13" si="1">SUM(E11:P11)</f>
        <v>0</v>
      </c>
    </row>
    <row r="12" spans="1:17" s="15" customFormat="1" ht="15.75" x14ac:dyDescent="0.25">
      <c r="A12" s="14" t="s">
        <v>3</v>
      </c>
      <c r="C12" s="16">
        <v>0</v>
      </c>
      <c r="D12" s="16">
        <v>0</v>
      </c>
      <c r="E12" s="16">
        <v>0</v>
      </c>
      <c r="F12" s="16">
        <v>0</v>
      </c>
      <c r="G12" s="16">
        <v>0</v>
      </c>
      <c r="H12" s="16">
        <v>0</v>
      </c>
      <c r="I12" s="16">
        <v>0</v>
      </c>
      <c r="J12" s="16">
        <v>0</v>
      </c>
      <c r="K12" s="16">
        <v>0</v>
      </c>
      <c r="L12" s="16">
        <v>0</v>
      </c>
      <c r="M12" s="16">
        <v>0</v>
      </c>
      <c r="N12" s="16">
        <v>0</v>
      </c>
      <c r="O12" s="16">
        <v>0</v>
      </c>
      <c r="Q12" s="16">
        <f t="shared" si="1"/>
        <v>0</v>
      </c>
    </row>
    <row r="13" spans="1:17" s="15" customFormat="1" ht="15.75" x14ac:dyDescent="0.25">
      <c r="A13" s="14" t="s">
        <v>4</v>
      </c>
      <c r="C13" s="16">
        <v>0</v>
      </c>
      <c r="D13" s="16">
        <v>0</v>
      </c>
      <c r="E13" s="16">
        <v>0</v>
      </c>
      <c r="F13" s="16">
        <v>0</v>
      </c>
      <c r="G13" s="16">
        <v>0</v>
      </c>
      <c r="H13" s="16">
        <v>0</v>
      </c>
      <c r="I13" s="16">
        <v>0</v>
      </c>
      <c r="J13" s="16">
        <v>0</v>
      </c>
      <c r="K13" s="16">
        <v>0</v>
      </c>
      <c r="L13" s="16">
        <v>0</v>
      </c>
      <c r="M13" s="16">
        <v>0</v>
      </c>
      <c r="N13" s="16">
        <v>0</v>
      </c>
      <c r="O13" s="16">
        <v>0</v>
      </c>
      <c r="Q13" s="16">
        <f t="shared" si="1"/>
        <v>0</v>
      </c>
    </row>
    <row r="14" spans="1:17" s="15" customFormat="1" ht="15.75" x14ac:dyDescent="0.25">
      <c r="A14" s="14" t="s">
        <v>5</v>
      </c>
      <c r="C14" s="16">
        <v>47004.01</v>
      </c>
      <c r="D14" s="16">
        <v>0</v>
      </c>
      <c r="E14" s="16">
        <v>0</v>
      </c>
      <c r="F14" s="16"/>
      <c r="G14" s="16"/>
      <c r="H14" s="16"/>
      <c r="I14" s="16"/>
      <c r="J14" s="16"/>
      <c r="K14" s="16"/>
      <c r="L14" s="16"/>
      <c r="M14" s="16"/>
      <c r="N14" s="16"/>
      <c r="O14" s="16"/>
      <c r="Q14" s="16">
        <f>SUM(D14:P14)</f>
        <v>0</v>
      </c>
    </row>
    <row r="15" spans="1:17" s="15" customFormat="1" ht="15.75" x14ac:dyDescent="0.25">
      <c r="A15" s="14" t="s">
        <v>6</v>
      </c>
      <c r="C15" s="16">
        <v>57.99</v>
      </c>
      <c r="D15" s="16">
        <v>9.98</v>
      </c>
      <c r="E15" s="16">
        <v>0</v>
      </c>
      <c r="F15" s="16"/>
      <c r="G15" s="16"/>
      <c r="H15" s="16"/>
      <c r="I15" s="16"/>
      <c r="J15" s="16"/>
      <c r="K15" s="16"/>
      <c r="L15" s="16"/>
      <c r="M15" s="16"/>
      <c r="N15" s="16"/>
      <c r="O15" s="16"/>
      <c r="Q15" s="16">
        <f t="shared" ref="Q15:Q16" si="2">SUM(D15:P15)</f>
        <v>9.98</v>
      </c>
    </row>
    <row r="16" spans="1:17" s="15" customFormat="1" ht="15.75" x14ac:dyDescent="0.25">
      <c r="A16" s="14" t="s">
        <v>7</v>
      </c>
      <c r="C16" s="16">
        <v>0.1</v>
      </c>
      <c r="D16" s="16">
        <v>0</v>
      </c>
      <c r="E16" s="16">
        <v>0</v>
      </c>
      <c r="F16" s="16"/>
      <c r="G16" s="16"/>
      <c r="H16" s="16"/>
      <c r="I16" s="16"/>
      <c r="J16" s="16"/>
      <c r="K16" s="16"/>
      <c r="L16" s="16"/>
      <c r="M16" s="16"/>
      <c r="N16" s="16"/>
      <c r="O16" s="16"/>
      <c r="Q16" s="16">
        <f t="shared" si="2"/>
        <v>0</v>
      </c>
    </row>
    <row r="17" spans="1:17" s="11" customFormat="1" ht="15.75" x14ac:dyDescent="0.25">
      <c r="A17" s="36" t="s">
        <v>8</v>
      </c>
      <c r="C17" s="18">
        <f t="shared" ref="C17" si="3">SUM(C11:C16)</f>
        <v>47062.1</v>
      </c>
      <c r="D17" s="18">
        <f t="shared" ref="D17:O17" si="4">SUM(D11:D16)</f>
        <v>9.98</v>
      </c>
      <c r="E17" s="18">
        <f t="shared" si="4"/>
        <v>0</v>
      </c>
      <c r="F17" s="18">
        <f t="shared" si="4"/>
        <v>0</v>
      </c>
      <c r="G17" s="18">
        <f t="shared" si="4"/>
        <v>0</v>
      </c>
      <c r="H17" s="18">
        <f t="shared" si="4"/>
        <v>0</v>
      </c>
      <c r="I17" s="18">
        <f t="shared" si="4"/>
        <v>0</v>
      </c>
      <c r="J17" s="18">
        <f t="shared" si="4"/>
        <v>0</v>
      </c>
      <c r="K17" s="18">
        <f t="shared" si="4"/>
        <v>0</v>
      </c>
      <c r="L17" s="18">
        <f t="shared" si="4"/>
        <v>0</v>
      </c>
      <c r="M17" s="18">
        <f t="shared" si="4"/>
        <v>0</v>
      </c>
      <c r="N17" s="18">
        <f t="shared" si="4"/>
        <v>0</v>
      </c>
      <c r="O17" s="18">
        <f t="shared" si="4"/>
        <v>0</v>
      </c>
      <c r="Q17" s="18">
        <f t="shared" ref="Q17" si="5">SUM(Q11:Q16)</f>
        <v>9.98</v>
      </c>
    </row>
    <row r="18" spans="1:17" x14ac:dyDescent="0.25"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Q18" s="19"/>
    </row>
    <row r="19" spans="1:17" s="13" customFormat="1" ht="15.75" x14ac:dyDescent="0.25">
      <c r="A19" s="13" t="s">
        <v>9</v>
      </c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Q19" s="20"/>
    </row>
    <row r="20" spans="1:17" s="15" customFormat="1" ht="15.75" x14ac:dyDescent="0.25">
      <c r="A20" s="14" t="s">
        <v>10</v>
      </c>
      <c r="C20" s="21">
        <v>-29385.919999999998</v>
      </c>
      <c r="D20" s="16">
        <v>-9463.81</v>
      </c>
      <c r="E20" s="21">
        <v>0</v>
      </c>
      <c r="F20" s="21"/>
      <c r="G20" s="21"/>
      <c r="H20" s="21"/>
      <c r="I20" s="21"/>
      <c r="J20" s="21"/>
      <c r="K20" s="21"/>
      <c r="L20" s="21"/>
      <c r="M20" s="21"/>
      <c r="N20" s="21"/>
      <c r="O20" s="21"/>
      <c r="Q20" s="16">
        <f t="shared" ref="Q20:Q22" si="6">SUM(D20:P20)</f>
        <v>-9463.81</v>
      </c>
    </row>
    <row r="21" spans="1:17" s="15" customFormat="1" ht="15.75" x14ac:dyDescent="0.25">
      <c r="A21" s="14" t="s">
        <v>11</v>
      </c>
      <c r="C21" s="16">
        <v>0</v>
      </c>
      <c r="D21" s="16">
        <v>0</v>
      </c>
      <c r="E21" s="21">
        <v>0</v>
      </c>
      <c r="F21" s="21">
        <v>0</v>
      </c>
      <c r="G21" s="16">
        <v>0</v>
      </c>
      <c r="H21" s="16">
        <v>0</v>
      </c>
      <c r="I21" s="16">
        <v>0</v>
      </c>
      <c r="J21" s="16">
        <v>0</v>
      </c>
      <c r="K21" s="16">
        <v>0</v>
      </c>
      <c r="L21" s="16">
        <v>0</v>
      </c>
      <c r="M21" s="16">
        <v>0</v>
      </c>
      <c r="N21" s="16">
        <v>0</v>
      </c>
      <c r="O21" s="16">
        <v>0</v>
      </c>
      <c r="Q21" s="16">
        <f t="shared" si="6"/>
        <v>0</v>
      </c>
    </row>
    <row r="22" spans="1:17" s="15" customFormat="1" ht="15.75" x14ac:dyDescent="0.25">
      <c r="A22" s="14" t="s">
        <v>12</v>
      </c>
      <c r="C22" s="21">
        <v>-1770.79</v>
      </c>
      <c r="D22" s="21">
        <v>1701.55</v>
      </c>
      <c r="E22" s="21">
        <v>0</v>
      </c>
      <c r="F22" s="21"/>
      <c r="G22" s="21"/>
      <c r="H22" s="21"/>
      <c r="I22" s="21"/>
      <c r="J22" s="21"/>
      <c r="K22" s="21"/>
      <c r="L22" s="21"/>
      <c r="M22" s="21"/>
      <c r="N22" s="21"/>
      <c r="O22" s="21"/>
      <c r="Q22" s="16">
        <f t="shared" si="6"/>
        <v>1701.55</v>
      </c>
    </row>
    <row r="23" spans="1:17" s="15" customFormat="1" ht="15.75" x14ac:dyDescent="0.25">
      <c r="A23" s="22" t="s">
        <v>13</v>
      </c>
      <c r="C23" s="37">
        <f t="shared" ref="C23" si="7">SUM(C20:C22)</f>
        <v>-31156.71</v>
      </c>
      <c r="D23" s="37">
        <f t="shared" ref="D23:O23" si="8">SUM(D20:D22)</f>
        <v>-7762.2599999999993</v>
      </c>
      <c r="E23" s="37">
        <f t="shared" si="8"/>
        <v>0</v>
      </c>
      <c r="F23" s="37">
        <f t="shared" si="8"/>
        <v>0</v>
      </c>
      <c r="G23" s="37">
        <f t="shared" si="8"/>
        <v>0</v>
      </c>
      <c r="H23" s="37">
        <f t="shared" si="8"/>
        <v>0</v>
      </c>
      <c r="I23" s="37">
        <f t="shared" si="8"/>
        <v>0</v>
      </c>
      <c r="J23" s="37">
        <f t="shared" si="8"/>
        <v>0</v>
      </c>
      <c r="K23" s="37">
        <f t="shared" si="8"/>
        <v>0</v>
      </c>
      <c r="L23" s="37">
        <f t="shared" si="8"/>
        <v>0</v>
      </c>
      <c r="M23" s="37">
        <f t="shared" si="8"/>
        <v>0</v>
      </c>
      <c r="N23" s="37">
        <f t="shared" si="8"/>
        <v>0</v>
      </c>
      <c r="O23" s="37">
        <f t="shared" si="8"/>
        <v>0</v>
      </c>
      <c r="Q23" s="37">
        <f t="shared" ref="Q23" si="9">SUM(Q20:Q22)</f>
        <v>-7762.2599999999993</v>
      </c>
    </row>
    <row r="24" spans="1:17" s="15" customFormat="1" ht="15.75" x14ac:dyDescent="0.25">
      <c r="A24" s="14" t="s">
        <v>14</v>
      </c>
      <c r="C24" s="21">
        <v>-6299.79</v>
      </c>
      <c r="D24" s="16">
        <v>-33.75</v>
      </c>
      <c r="E24" s="21">
        <v>0</v>
      </c>
      <c r="F24" s="21"/>
      <c r="G24" s="21"/>
      <c r="H24" s="21"/>
      <c r="I24" s="21"/>
      <c r="J24" s="21"/>
      <c r="K24" s="21"/>
      <c r="L24" s="21"/>
      <c r="M24" s="21"/>
      <c r="N24" s="21"/>
      <c r="O24" s="21"/>
      <c r="Q24" s="16">
        <f t="shared" ref="Q24:Q26" si="10">SUM(D24:P24)</f>
        <v>-33.75</v>
      </c>
    </row>
    <row r="25" spans="1:17" s="15" customFormat="1" ht="15.75" x14ac:dyDescent="0.25">
      <c r="A25" s="14" t="s">
        <v>15</v>
      </c>
      <c r="C25" s="21">
        <v>-8755.4</v>
      </c>
      <c r="D25" s="16">
        <v>0</v>
      </c>
      <c r="E25" s="21">
        <v>0</v>
      </c>
      <c r="F25" s="21"/>
      <c r="G25" s="21"/>
      <c r="H25" s="21"/>
      <c r="I25" s="21"/>
      <c r="J25" s="21"/>
      <c r="K25" s="21"/>
      <c r="L25" s="21"/>
      <c r="M25" s="21"/>
      <c r="N25" s="21"/>
      <c r="O25" s="21"/>
      <c r="Q25" s="16">
        <f t="shared" si="10"/>
        <v>0</v>
      </c>
    </row>
    <row r="26" spans="1:17" s="15" customFormat="1" ht="15.75" x14ac:dyDescent="0.25">
      <c r="A26" s="14" t="s">
        <v>7</v>
      </c>
      <c r="C26" s="21">
        <v>-2026.3</v>
      </c>
      <c r="D26" s="16">
        <v>0</v>
      </c>
      <c r="E26" s="21">
        <v>0</v>
      </c>
      <c r="F26" s="21"/>
      <c r="G26" s="21"/>
      <c r="H26" s="21"/>
      <c r="I26" s="21"/>
      <c r="J26" s="21"/>
      <c r="K26" s="21"/>
      <c r="L26" s="21"/>
      <c r="M26" s="21"/>
      <c r="N26" s="21"/>
      <c r="O26" s="21"/>
      <c r="Q26" s="16">
        <f t="shared" si="10"/>
        <v>0</v>
      </c>
    </row>
    <row r="27" spans="1:17" s="11" customFormat="1" ht="15.75" x14ac:dyDescent="0.25">
      <c r="A27" s="17" t="s">
        <v>8</v>
      </c>
      <c r="C27" s="23">
        <f t="shared" ref="C27" si="11">SUM(C23:C26)</f>
        <v>-48238.200000000004</v>
      </c>
      <c r="D27" s="23">
        <f t="shared" ref="D27:O27" si="12">SUM(D23:D26)</f>
        <v>-7796.0099999999993</v>
      </c>
      <c r="E27" s="23">
        <f t="shared" si="12"/>
        <v>0</v>
      </c>
      <c r="F27" s="23">
        <f t="shared" si="12"/>
        <v>0</v>
      </c>
      <c r="G27" s="23">
        <f t="shared" si="12"/>
        <v>0</v>
      </c>
      <c r="H27" s="23">
        <f t="shared" si="12"/>
        <v>0</v>
      </c>
      <c r="I27" s="23">
        <f t="shared" si="12"/>
        <v>0</v>
      </c>
      <c r="J27" s="23">
        <f t="shared" si="12"/>
        <v>0</v>
      </c>
      <c r="K27" s="23">
        <f t="shared" si="12"/>
        <v>0</v>
      </c>
      <c r="L27" s="23">
        <f t="shared" si="12"/>
        <v>0</v>
      </c>
      <c r="M27" s="23">
        <f t="shared" si="12"/>
        <v>0</v>
      </c>
      <c r="N27" s="23">
        <f t="shared" si="12"/>
        <v>0</v>
      </c>
      <c r="O27" s="23">
        <f t="shared" si="12"/>
        <v>0</v>
      </c>
      <c r="Q27" s="23">
        <f t="shared" ref="Q27" si="13">SUM(Q23:Q26)</f>
        <v>-7796.0099999999993</v>
      </c>
    </row>
    <row r="28" spans="1:17" x14ac:dyDescent="0.25"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Q28" s="19"/>
    </row>
    <row r="29" spans="1:17" s="24" customFormat="1" ht="15.75" x14ac:dyDescent="0.25">
      <c r="A29" s="13" t="s">
        <v>16</v>
      </c>
      <c r="B29" s="13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Q29" s="20"/>
    </row>
    <row r="30" spans="1:17" s="25" customFormat="1" ht="15.75" x14ac:dyDescent="0.25">
      <c r="A30" s="14" t="s">
        <v>17</v>
      </c>
      <c r="B30" s="15"/>
      <c r="C30" s="21">
        <v>0</v>
      </c>
      <c r="D30" s="21">
        <v>0</v>
      </c>
      <c r="E30" s="21">
        <v>0</v>
      </c>
      <c r="F30" s="21">
        <v>0</v>
      </c>
      <c r="G30" s="21">
        <v>0</v>
      </c>
      <c r="H30" s="21">
        <v>0</v>
      </c>
      <c r="I30" s="21">
        <v>0</v>
      </c>
      <c r="J30" s="21">
        <v>0</v>
      </c>
      <c r="K30" s="21">
        <v>0</v>
      </c>
      <c r="L30" s="21">
        <v>0</v>
      </c>
      <c r="M30" s="21">
        <v>0</v>
      </c>
      <c r="N30" s="21">
        <v>0</v>
      </c>
      <c r="O30" s="21">
        <v>0</v>
      </c>
      <c r="Q30" s="16">
        <f>SUM(E30:P30)</f>
        <v>0</v>
      </c>
    </row>
    <row r="31" spans="1:17" s="25" customFormat="1" ht="15.75" x14ac:dyDescent="0.25">
      <c r="A31" s="14" t="s">
        <v>18</v>
      </c>
      <c r="B31" s="15"/>
      <c r="C31" s="21">
        <v>0</v>
      </c>
      <c r="D31" s="21">
        <v>0</v>
      </c>
      <c r="E31" s="21">
        <v>0</v>
      </c>
      <c r="F31" s="21">
        <v>0</v>
      </c>
      <c r="G31" s="21">
        <v>0</v>
      </c>
      <c r="H31" s="21">
        <v>0</v>
      </c>
      <c r="I31" s="21">
        <v>0</v>
      </c>
      <c r="J31" s="21">
        <v>0</v>
      </c>
      <c r="K31" s="21">
        <v>0</v>
      </c>
      <c r="L31" s="21">
        <v>0</v>
      </c>
      <c r="M31" s="21">
        <v>0</v>
      </c>
      <c r="N31" s="21">
        <v>0</v>
      </c>
      <c r="O31" s="21">
        <v>0</v>
      </c>
      <c r="Q31" s="16">
        <f>SUM(E31:P31)</f>
        <v>0</v>
      </c>
    </row>
    <row r="32" spans="1:17" s="25" customFormat="1" ht="15.75" x14ac:dyDescent="0.25">
      <c r="A32" s="14" t="s">
        <v>19</v>
      </c>
      <c r="B32" s="15"/>
      <c r="C32" s="21">
        <f>-706.49+0.4</f>
        <v>-706.09</v>
      </c>
      <c r="D32" s="21">
        <v>59.26</v>
      </c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Q32" s="16">
        <f>SUM(D32:P32)</f>
        <v>59.26</v>
      </c>
    </row>
    <row r="33" spans="1:17" s="26" customFormat="1" ht="15.75" x14ac:dyDescent="0.25">
      <c r="A33" s="17" t="s">
        <v>8</v>
      </c>
      <c r="B33" s="11"/>
      <c r="C33" s="23">
        <f t="shared" ref="C33" si="14">SUM(C30:C32)</f>
        <v>-706.09</v>
      </c>
      <c r="D33" s="23">
        <f t="shared" ref="D33:O33" si="15">SUM(D30:D32)</f>
        <v>59.26</v>
      </c>
      <c r="E33" s="23">
        <f t="shared" si="15"/>
        <v>0</v>
      </c>
      <c r="F33" s="23">
        <f t="shared" si="15"/>
        <v>0</v>
      </c>
      <c r="G33" s="23">
        <f t="shared" si="15"/>
        <v>0</v>
      </c>
      <c r="H33" s="23">
        <f t="shared" si="15"/>
        <v>0</v>
      </c>
      <c r="I33" s="23">
        <f t="shared" si="15"/>
        <v>0</v>
      </c>
      <c r="J33" s="23">
        <f t="shared" si="15"/>
        <v>0</v>
      </c>
      <c r="K33" s="23">
        <f t="shared" si="15"/>
        <v>0</v>
      </c>
      <c r="L33" s="23">
        <f t="shared" si="15"/>
        <v>0</v>
      </c>
      <c r="M33" s="23">
        <f t="shared" si="15"/>
        <v>0</v>
      </c>
      <c r="N33" s="23">
        <f t="shared" si="15"/>
        <v>0</v>
      </c>
      <c r="O33" s="23">
        <f t="shared" si="15"/>
        <v>0</v>
      </c>
      <c r="Q33" s="23">
        <f t="shared" ref="Q33" si="16">SUM(Q30:Q32)</f>
        <v>59.26</v>
      </c>
    </row>
    <row r="34" spans="1:17" x14ac:dyDescent="0.25"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Q34" s="19"/>
    </row>
    <row r="35" spans="1:17" s="11" customFormat="1" ht="15.75" x14ac:dyDescent="0.25">
      <c r="A35" s="27" t="s">
        <v>20</v>
      </c>
      <c r="C35" s="28">
        <f t="shared" ref="C35:D35" si="17">C17+C27+C33</f>
        <v>-1882.190000000006</v>
      </c>
      <c r="D35" s="28">
        <f t="shared" si="17"/>
        <v>-7726.7699999999995</v>
      </c>
      <c r="E35" s="28">
        <f t="shared" ref="E35:O35" si="18">E17+E27+E33</f>
        <v>0</v>
      </c>
      <c r="F35" s="28">
        <f t="shared" si="18"/>
        <v>0</v>
      </c>
      <c r="G35" s="28">
        <f t="shared" si="18"/>
        <v>0</v>
      </c>
      <c r="H35" s="28">
        <f t="shared" si="18"/>
        <v>0</v>
      </c>
      <c r="I35" s="28">
        <f t="shared" si="18"/>
        <v>0</v>
      </c>
      <c r="J35" s="28">
        <f t="shared" si="18"/>
        <v>0</v>
      </c>
      <c r="K35" s="28">
        <f t="shared" si="18"/>
        <v>0</v>
      </c>
      <c r="L35" s="28">
        <f t="shared" si="18"/>
        <v>0</v>
      </c>
      <c r="M35" s="28">
        <f t="shared" si="18"/>
        <v>0</v>
      </c>
      <c r="N35" s="28">
        <f t="shared" si="18"/>
        <v>0</v>
      </c>
      <c r="O35" s="28">
        <f t="shared" si="18"/>
        <v>0</v>
      </c>
      <c r="Q35" s="28">
        <f t="shared" ref="Q35" si="19">Q17+Q27+Q33</f>
        <v>-7726.7699999999995</v>
      </c>
    </row>
    <row r="36" spans="1:17" s="29" customFormat="1" ht="15.75" x14ac:dyDescent="0.25"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Q36" s="30"/>
    </row>
    <row r="37" spans="1:17" s="33" customFormat="1" ht="15.75" x14ac:dyDescent="0.25">
      <c r="A37" s="31" t="s">
        <v>21</v>
      </c>
      <c r="B37" s="29"/>
      <c r="C37" s="32">
        <v>-11.08</v>
      </c>
      <c r="D37" s="32">
        <v>33.75</v>
      </c>
      <c r="E37" s="32">
        <v>0</v>
      </c>
      <c r="F37" s="32"/>
      <c r="G37" s="32"/>
      <c r="H37" s="32"/>
      <c r="I37" s="32"/>
      <c r="J37" s="32"/>
      <c r="K37" s="32"/>
      <c r="L37" s="32"/>
      <c r="M37" s="32"/>
      <c r="N37" s="32"/>
      <c r="O37" s="32"/>
      <c r="Q37" s="16">
        <f>SUM(D37:P37)</f>
        <v>33.75</v>
      </c>
    </row>
    <row r="38" spans="1:17" x14ac:dyDescent="0.25"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Q38" s="19"/>
    </row>
    <row r="39" spans="1:17" s="11" customFormat="1" ht="16.5" thickBot="1" x14ac:dyDescent="0.3">
      <c r="A39" s="34" t="s">
        <v>22</v>
      </c>
      <c r="C39" s="35">
        <f t="shared" ref="C39" si="20">C8+C35+C37</f>
        <v>7692.8218899998374</v>
      </c>
      <c r="D39" s="35">
        <f t="shared" ref="D39:O39" si="21">D8+D35+D37</f>
        <v>-0.19811000016215985</v>
      </c>
      <c r="E39" s="35">
        <f t="shared" si="21"/>
        <v>-0.19811000016215985</v>
      </c>
      <c r="F39" s="35">
        <f t="shared" si="21"/>
        <v>-0.19811000016215985</v>
      </c>
      <c r="G39" s="35">
        <f t="shared" si="21"/>
        <v>-0.19811000016215985</v>
      </c>
      <c r="H39" s="35">
        <f t="shared" si="21"/>
        <v>-0.19811000016215985</v>
      </c>
      <c r="I39" s="35">
        <f t="shared" si="21"/>
        <v>-0.19811000016215985</v>
      </c>
      <c r="J39" s="35">
        <f t="shared" si="21"/>
        <v>-0.19811000016215985</v>
      </c>
      <c r="K39" s="35">
        <f t="shared" si="21"/>
        <v>-0.19811000016215985</v>
      </c>
      <c r="L39" s="35">
        <f t="shared" si="21"/>
        <v>-0.19811000016215985</v>
      </c>
      <c r="M39" s="35">
        <f t="shared" si="21"/>
        <v>-0.19811000016215985</v>
      </c>
      <c r="N39" s="35">
        <f t="shared" si="21"/>
        <v>-0.19811000016215985</v>
      </c>
      <c r="O39" s="35">
        <f t="shared" si="21"/>
        <v>-0.19811000016215985</v>
      </c>
      <c r="Q39" s="35">
        <f t="shared" ref="Q39" si="22">Q8+Q35+Q37</f>
        <v>-0.19811000016215985</v>
      </c>
    </row>
    <row r="40" spans="1:17" x14ac:dyDescent="0.25"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</row>
    <row r="41" spans="1:17" x14ac:dyDescent="0.25">
      <c r="A41" s="1" t="s">
        <v>41</v>
      </c>
    </row>
  </sheetData>
  <mergeCells count="3">
    <mergeCell ref="A1:Q1"/>
    <mergeCell ref="A2:Q2"/>
    <mergeCell ref="A3:Q3"/>
  </mergeCells>
  <printOptions horizontalCentered="1"/>
  <pageMargins left="0.70866141732283472" right="0.70866141732283472" top="1.1811023622047245" bottom="0.59055118110236227" header="0.31496062992125984" footer="0.31496062992125984"/>
  <pageSetup paperSize="9" scale="70" orientation="landscape" r:id="rId1"/>
  <headerFooter>
    <oddHeader>&amp;L&amp;G</oddHeader>
    <oddFooter>&amp;C &amp;P de &amp;N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EDC66F7F8831F4D9FE825063E91EA47" ma:contentTypeVersion="13" ma:contentTypeDescription="Crie um novo documento." ma:contentTypeScope="" ma:versionID="aa82ce25580fd5affe4eca9ad2b2492c">
  <xsd:schema xmlns:xsd="http://www.w3.org/2001/XMLSchema" xmlns:xs="http://www.w3.org/2001/XMLSchema" xmlns:p="http://schemas.microsoft.com/office/2006/metadata/properties" xmlns:ns2="51dc639e-eb91-41c6-b529-55cb56a213bc" xmlns:ns3="dfe9784c-58ab-490f-8280-38a1b15a4556" targetNamespace="http://schemas.microsoft.com/office/2006/metadata/properties" ma:root="true" ma:fieldsID="90765ce7757a6544f601194a284ec389" ns2:_="" ns3:_="">
    <xsd:import namespace="51dc639e-eb91-41c6-b529-55cb56a213bc"/>
    <xsd:import namespace="dfe9784c-58ab-490f-8280-38a1b15a45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dc639e-eb91-41c6-b529-55cb56a213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6121573e-7971-4c75-87cc-f1d170a9181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9784c-58ab-490f-8280-38a1b15a455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4c11d4e-e383-4497-84dc-8459f3d44e76}" ma:internalName="TaxCatchAll" ma:showField="CatchAllData" ma:web="dfe9784c-58ab-490f-8280-38a1b15a45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49B2FD9-8222-4535-AA01-3238AA1D7C6E}"/>
</file>

<file path=customXml/itemProps2.xml><?xml version="1.0" encoding="utf-8"?>
<ds:datastoreItem xmlns:ds="http://schemas.openxmlformats.org/officeDocument/2006/customXml" ds:itemID="{E360CD64-D919-426D-A344-E09DBF5AB0D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3</vt:i4>
      </vt:variant>
    </vt:vector>
  </HeadingPairs>
  <TitlesOfParts>
    <vt:vector size="8" baseType="lpstr">
      <vt:lpstr>BALANÇO OPERACIONAIS</vt:lpstr>
      <vt:lpstr>DRE</vt:lpstr>
      <vt:lpstr>DFC</vt:lpstr>
      <vt:lpstr>CONCILIAÇÃO</vt:lpstr>
      <vt:lpstr>ICESP-CGs OP 88700_701</vt:lpstr>
      <vt:lpstr>CONCILIAÇÃO!Area_de_impressao</vt:lpstr>
      <vt:lpstr>DFC!Area_de_impressao</vt:lpstr>
      <vt:lpstr>'ICESP-CGs OP 88700_701'!Area_de_impressao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Cristiane Crespi</dc:creator>
  <cp:lastModifiedBy>Daniela Sousa de Brito Ignacio</cp:lastModifiedBy>
  <cp:lastPrinted>2024-03-21T12:43:40Z</cp:lastPrinted>
  <dcterms:created xsi:type="dcterms:W3CDTF">2018-09-18T19:31:35Z</dcterms:created>
  <dcterms:modified xsi:type="dcterms:W3CDTF">2024-06-04T13:24:22Z</dcterms:modified>
</cp:coreProperties>
</file>