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0B85DB59-1C02-4B2F-B6BD-596B3EC02EF5}" xr6:coauthVersionLast="47" xr6:coauthVersionMax="47" xr10:uidLastSave="{00000000-0000-0000-0000-000000000000}"/>
  <bookViews>
    <workbookView xWindow="-120" yWindow="-120" windowWidth="29040" windowHeight="15840" xr2:uid="{3B758AC8-587C-4718-BCC3-7CF0049211E9}"/>
  </bookViews>
  <sheets>
    <sheet name="Demonst Contábil" sheetId="4" r:id="rId1"/>
    <sheet name="Demonst FC" sheetId="3" r:id="rId2"/>
  </sheets>
  <externalReferences>
    <externalReference r:id="rId3"/>
    <externalReference r:id="rId4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4" l="1"/>
  <c r="N76" i="4"/>
  <c r="N73" i="4"/>
  <c r="N72" i="4"/>
  <c r="N71" i="4"/>
  <c r="M62" i="4"/>
  <c r="L62" i="4"/>
  <c r="K62" i="4"/>
  <c r="J62" i="4"/>
  <c r="I62" i="4"/>
  <c r="H62" i="4"/>
  <c r="G62" i="4"/>
  <c r="F62" i="4"/>
  <c r="E62" i="4"/>
  <c r="D62" i="4"/>
  <c r="C62" i="4"/>
  <c r="B62" i="4"/>
  <c r="N61" i="4"/>
  <c r="N60" i="4"/>
  <c r="N59" i="4"/>
  <c r="N58" i="4"/>
  <c r="N62" i="4" s="1"/>
  <c r="N55" i="4"/>
  <c r="N54" i="4"/>
  <c r="N53" i="4"/>
  <c r="N52" i="4"/>
  <c r="N51" i="4"/>
  <c r="N50" i="4"/>
  <c r="N49" i="4"/>
  <c r="N48" i="4"/>
  <c r="N47" i="4"/>
  <c r="N46" i="4"/>
  <c r="N45" i="4"/>
  <c r="N43" i="4" s="1"/>
  <c r="N44" i="4"/>
  <c r="M43" i="4"/>
  <c r="M56" i="4" s="1"/>
  <c r="M63" i="4" s="1"/>
  <c r="L43" i="4"/>
  <c r="K43" i="4"/>
  <c r="J43" i="4"/>
  <c r="I43" i="4"/>
  <c r="H43" i="4"/>
  <c r="G43" i="4"/>
  <c r="F43" i="4"/>
  <c r="E43" i="4"/>
  <c r="D43" i="4"/>
  <c r="C43" i="4"/>
  <c r="B43" i="4"/>
  <c r="N42" i="4"/>
  <c r="N39" i="4" s="1"/>
  <c r="N38" i="4" s="1"/>
  <c r="N41" i="4"/>
  <c r="N40" i="4"/>
  <c r="M39" i="4"/>
  <c r="L39" i="4"/>
  <c r="K39" i="4"/>
  <c r="K38" i="4" s="1"/>
  <c r="J39" i="4"/>
  <c r="I39" i="4"/>
  <c r="H39" i="4"/>
  <c r="H38" i="4" s="1"/>
  <c r="G39" i="4"/>
  <c r="F39" i="4"/>
  <c r="E39" i="4"/>
  <c r="E38" i="4" s="1"/>
  <c r="D39" i="4"/>
  <c r="C39" i="4"/>
  <c r="B39" i="4"/>
  <c r="B38" i="4" s="1"/>
  <c r="M38" i="4"/>
  <c r="L38" i="4"/>
  <c r="J38" i="4"/>
  <c r="I38" i="4"/>
  <c r="G38" i="4"/>
  <c r="F38" i="4"/>
  <c r="D38" i="4"/>
  <c r="C38" i="4"/>
  <c r="N37" i="4"/>
  <c r="N36" i="4"/>
  <c r="N35" i="4" s="1"/>
  <c r="M35" i="4"/>
  <c r="L35" i="4"/>
  <c r="L28" i="4" s="1"/>
  <c r="L56" i="4" s="1"/>
  <c r="L63" i="4" s="1"/>
  <c r="K35" i="4"/>
  <c r="J35" i="4"/>
  <c r="I35" i="4"/>
  <c r="I28" i="4" s="1"/>
  <c r="I56" i="4" s="1"/>
  <c r="I63" i="4" s="1"/>
  <c r="H35" i="4"/>
  <c r="G35" i="4"/>
  <c r="F35" i="4"/>
  <c r="F28" i="4" s="1"/>
  <c r="F56" i="4" s="1"/>
  <c r="F63" i="4" s="1"/>
  <c r="E35" i="4"/>
  <c r="D35" i="4"/>
  <c r="C35" i="4"/>
  <c r="C28" i="4" s="1"/>
  <c r="C56" i="4" s="1"/>
  <c r="C63" i="4" s="1"/>
  <c r="B35" i="4"/>
  <c r="N34" i="4"/>
  <c r="N33" i="4"/>
  <c r="N32" i="4"/>
  <c r="N31" i="4"/>
  <c r="N30" i="4"/>
  <c r="N29" i="4"/>
  <c r="M28" i="4"/>
  <c r="K28" i="4"/>
  <c r="K56" i="4" s="1"/>
  <c r="K63" i="4" s="1"/>
  <c r="J28" i="4"/>
  <c r="J56" i="4" s="1"/>
  <c r="J63" i="4" s="1"/>
  <c r="H28" i="4"/>
  <c r="H56" i="4" s="1"/>
  <c r="H63" i="4" s="1"/>
  <c r="G28" i="4"/>
  <c r="G56" i="4" s="1"/>
  <c r="G63" i="4" s="1"/>
  <c r="E28" i="4"/>
  <c r="E56" i="4" s="1"/>
  <c r="E63" i="4" s="1"/>
  <c r="D28" i="4"/>
  <c r="D56" i="4" s="1"/>
  <c r="D63" i="4" s="1"/>
  <c r="B28" i="4"/>
  <c r="B56" i="4" s="1"/>
  <c r="B63" i="4" s="1"/>
  <c r="M25" i="4"/>
  <c r="L25" i="4"/>
  <c r="L26" i="4" s="1"/>
  <c r="G25" i="4"/>
  <c r="F25" i="4"/>
  <c r="F26" i="4" s="1"/>
  <c r="F64" i="4" s="1"/>
  <c r="N24" i="4"/>
  <c r="N23" i="4"/>
  <c r="N21" i="4" s="1"/>
  <c r="N22" i="4"/>
  <c r="L21" i="4"/>
  <c r="K21" i="4"/>
  <c r="J21" i="4"/>
  <c r="J25" i="4" s="1"/>
  <c r="I21" i="4"/>
  <c r="I25" i="4" s="1"/>
  <c r="H21" i="4"/>
  <c r="G21" i="4"/>
  <c r="F21" i="4"/>
  <c r="E21" i="4"/>
  <c r="D21" i="4"/>
  <c r="C21" i="4"/>
  <c r="B21" i="4"/>
  <c r="N20" i="4"/>
  <c r="N19" i="4"/>
  <c r="N18" i="4"/>
  <c r="N17" i="4"/>
  <c r="N16" i="4"/>
  <c r="N25" i="4" s="1"/>
  <c r="M16" i="4"/>
  <c r="L16" i="4"/>
  <c r="K16" i="4"/>
  <c r="K25" i="4" s="1"/>
  <c r="K26" i="4" s="1"/>
  <c r="J16" i="4"/>
  <c r="I16" i="4"/>
  <c r="H16" i="4"/>
  <c r="H25" i="4" s="1"/>
  <c r="G16" i="4"/>
  <c r="F16" i="4"/>
  <c r="E16" i="4"/>
  <c r="E25" i="4" s="1"/>
  <c r="E26" i="4" s="1"/>
  <c r="E64" i="4" s="1"/>
  <c r="D16" i="4"/>
  <c r="D25" i="4" s="1"/>
  <c r="C16" i="4"/>
  <c r="C25" i="4" s="1"/>
  <c r="C26" i="4" s="1"/>
  <c r="C64" i="4" s="1"/>
  <c r="B16" i="4"/>
  <c r="B25" i="4" s="1"/>
  <c r="B26" i="4" s="1"/>
  <c r="N15" i="4"/>
  <c r="M14" i="4"/>
  <c r="L14" i="4"/>
  <c r="K14" i="4"/>
  <c r="J14" i="4"/>
  <c r="I14" i="4"/>
  <c r="H14" i="4"/>
  <c r="G14" i="4"/>
  <c r="F14" i="4"/>
  <c r="E14" i="4"/>
  <c r="D14" i="4"/>
  <c r="C14" i="4"/>
  <c r="B14" i="4"/>
  <c r="N13" i="4"/>
  <c r="N14" i="4" s="1"/>
  <c r="N12" i="4"/>
  <c r="M11" i="4"/>
  <c r="M26" i="4" s="1"/>
  <c r="M64" i="4" s="1"/>
  <c r="L11" i="4"/>
  <c r="K11" i="4"/>
  <c r="J11" i="4"/>
  <c r="I11" i="4"/>
  <c r="H11" i="4"/>
  <c r="H26" i="4" s="1"/>
  <c r="H64" i="4" s="1"/>
  <c r="G11" i="4"/>
  <c r="G26" i="4" s="1"/>
  <c r="G64" i="4" s="1"/>
  <c r="F11" i="4"/>
  <c r="E11" i="4"/>
  <c r="D11" i="4"/>
  <c r="D26" i="4" s="1"/>
  <c r="D64" i="4" s="1"/>
  <c r="C11" i="4"/>
  <c r="B11" i="4"/>
  <c r="N10" i="4"/>
  <c r="N11" i="4" s="1"/>
  <c r="N9" i="4"/>
  <c r="N8" i="4"/>
  <c r="B88" i="3"/>
  <c r="B85" i="3"/>
  <c r="B81" i="3"/>
  <c r="B78" i="3"/>
  <c r="M70" i="3"/>
  <c r="L70" i="3"/>
  <c r="K70" i="3"/>
  <c r="J70" i="3"/>
  <c r="I70" i="3"/>
  <c r="H70" i="3"/>
  <c r="G70" i="3"/>
  <c r="F70" i="3"/>
  <c r="E70" i="3"/>
  <c r="C70" i="3"/>
  <c r="B70" i="3"/>
  <c r="M65" i="3"/>
  <c r="L65" i="3"/>
  <c r="K65" i="3"/>
  <c r="J65" i="3"/>
  <c r="I65" i="3"/>
  <c r="H65" i="3"/>
  <c r="G65" i="3"/>
  <c r="F65" i="3"/>
  <c r="E65" i="3"/>
  <c r="C65" i="3"/>
  <c r="B65" i="3"/>
  <c r="L55" i="3"/>
  <c r="F55" i="3"/>
  <c r="L53" i="3"/>
  <c r="K53" i="3"/>
  <c r="F53" i="3"/>
  <c r="E53" i="3"/>
  <c r="N52" i="3"/>
  <c r="N51" i="3"/>
  <c r="N50" i="3"/>
  <c r="N49" i="3"/>
  <c r="N48" i="3"/>
  <c r="N47" i="3"/>
  <c r="N46" i="3"/>
  <c r="N45" i="3"/>
  <c r="N44" i="3"/>
  <c r="N43" i="3"/>
  <c r="M42" i="3"/>
  <c r="L42" i="3"/>
  <c r="K42" i="3"/>
  <c r="J42" i="3"/>
  <c r="I42" i="3"/>
  <c r="H42" i="3"/>
  <c r="N42" i="3" s="1"/>
  <c r="G42" i="3"/>
  <c r="F42" i="3"/>
  <c r="E42" i="3"/>
  <c r="B42" i="3"/>
  <c r="N41" i="3"/>
  <c r="N40" i="3"/>
  <c r="N39" i="3"/>
  <c r="M38" i="3"/>
  <c r="L38" i="3"/>
  <c r="K38" i="3"/>
  <c r="J38" i="3"/>
  <c r="I38" i="3"/>
  <c r="H38" i="3"/>
  <c r="G38" i="3"/>
  <c r="F38" i="3"/>
  <c r="E38" i="3"/>
  <c r="B38" i="3"/>
  <c r="N38" i="3" s="1"/>
  <c r="N37" i="3"/>
  <c r="N36" i="3"/>
  <c r="N35" i="3"/>
  <c r="N34" i="3"/>
  <c r="M33" i="3"/>
  <c r="M53" i="3" s="1"/>
  <c r="L33" i="3"/>
  <c r="K33" i="3"/>
  <c r="J33" i="3"/>
  <c r="I33" i="3"/>
  <c r="H33" i="3"/>
  <c r="G33" i="3"/>
  <c r="N33" i="3" s="1"/>
  <c r="F33" i="3"/>
  <c r="E33" i="3"/>
  <c r="B33" i="3"/>
  <c r="N31" i="3"/>
  <c r="N30" i="3"/>
  <c r="N29" i="3"/>
  <c r="N28" i="3"/>
  <c r="N27" i="3"/>
  <c r="N26" i="3"/>
  <c r="N25" i="3"/>
  <c r="N24" i="3"/>
  <c r="M23" i="3"/>
  <c r="L23" i="3"/>
  <c r="K23" i="3"/>
  <c r="J23" i="3"/>
  <c r="J53" i="3" s="1"/>
  <c r="I23" i="3"/>
  <c r="I53" i="3" s="1"/>
  <c r="I55" i="3" s="1"/>
  <c r="H23" i="3"/>
  <c r="H53" i="3" s="1"/>
  <c r="G23" i="3"/>
  <c r="G53" i="3" s="1"/>
  <c r="F23" i="3"/>
  <c r="E23" i="3"/>
  <c r="B23" i="3"/>
  <c r="B53" i="3" s="1"/>
  <c r="M20" i="3"/>
  <c r="M55" i="3" s="1"/>
  <c r="L20" i="3"/>
  <c r="K20" i="3"/>
  <c r="K55" i="3" s="1"/>
  <c r="J20" i="3"/>
  <c r="I20" i="3"/>
  <c r="H20" i="3"/>
  <c r="H55" i="3" s="1"/>
  <c r="G20" i="3"/>
  <c r="F20" i="3"/>
  <c r="E20" i="3"/>
  <c r="E55" i="3" s="1"/>
  <c r="B20" i="3"/>
  <c r="N19" i="3"/>
  <c r="N18" i="3"/>
  <c r="N17" i="3"/>
  <c r="N16" i="3"/>
  <c r="N15" i="3"/>
  <c r="N14" i="3"/>
  <c r="N20" i="3" s="1"/>
  <c r="N11" i="3"/>
  <c r="E11" i="3"/>
  <c r="I26" i="4" l="1"/>
  <c r="I64" i="4" s="1"/>
  <c r="J55" i="3"/>
  <c r="J26" i="4"/>
  <c r="J64" i="4" s="1"/>
  <c r="B64" i="4"/>
  <c r="B55" i="3"/>
  <c r="N28" i="4"/>
  <c r="N56" i="4" s="1"/>
  <c r="N63" i="4" s="1"/>
  <c r="K64" i="4"/>
  <c r="L64" i="4"/>
  <c r="N26" i="4"/>
  <c r="G55" i="3"/>
  <c r="B57" i="3"/>
  <c r="E57" i="3"/>
  <c r="F11" i="3" s="1"/>
  <c r="F57" i="3" s="1"/>
  <c r="G11" i="3" s="1"/>
  <c r="G57" i="3" s="1"/>
  <c r="H11" i="3" s="1"/>
  <c r="H57" i="3" s="1"/>
  <c r="I11" i="3" s="1"/>
  <c r="I57" i="3" s="1"/>
  <c r="J11" i="3" s="1"/>
  <c r="J57" i="3" s="1"/>
  <c r="K11" i="3" s="1"/>
  <c r="K57" i="3" s="1"/>
  <c r="L11" i="3" s="1"/>
  <c r="L57" i="3" s="1"/>
  <c r="M11" i="3" s="1"/>
  <c r="M57" i="3" s="1"/>
  <c r="N23" i="3"/>
  <c r="N53" i="3" s="1"/>
  <c r="N55" i="3" s="1"/>
  <c r="N64" i="4" l="1"/>
  <c r="N57" i="3"/>
</calcChain>
</file>

<file path=xl/sharedStrings.xml><?xml version="1.0" encoding="utf-8"?>
<sst xmlns="http://schemas.openxmlformats.org/spreadsheetml/2006/main" count="199" uniqueCount="139">
  <si>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</si>
  <si>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</si>
  <si>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</si>
  <si>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</si>
  <si>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INSTITUTO DE REABILITAÇÃO LUCY MONTORO 2024</t>
  </si>
  <si>
    <t>DEMONSTRATIVO DO FLUXO DE CAIXA - 2024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</si>
  <si>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</si>
  <si>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</si>
  <si>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</si>
  <si>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</si>
  <si>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</si>
  <si>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</si>
  <si>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</si>
  <si>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</si>
  <si>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</si>
  <si>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</si>
  <si>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</si>
  <si>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</si>
  <si>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</si>
  <si>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</si>
  <si>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</si>
  <si>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</si>
  <si>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</si>
  <si>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</si>
  <si>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</si>
  <si>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</si>
  <si>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</si>
  <si>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</si>
  <si>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</si>
  <si>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</si>
  <si>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</si>
  <si>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</si>
  <si>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</si>
  <si>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</si>
  <si>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</si>
  <si>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</si>
  <si>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</si>
  <si>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</si>
  <si>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</si>
  <si>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</si>
  <si>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</si>
  <si>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</si>
  <si>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</si>
  <si>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</si>
  <si>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</si>
  <si>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</si>
  <si>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</si>
  <si>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</si>
  <si>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</si>
  <si>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</si>
  <si>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</si>
  <si>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</si>
  <si>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</si>
  <si>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</si>
  <si>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</si>
  <si>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</si>
  <si>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</si>
  <si>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</si>
  <si>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Total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</si>
  <si>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</si>
  <si>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</si>
  <si>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</si>
  <si>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</si>
  <si>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</si>
  <si>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</si>
  <si>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</si>
  <si>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</si>
  <si>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</si>
  <si>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</si>
  <si>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</si>
  <si>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</si>
  <si>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</si>
  <si>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</si>
  <si>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</si>
  <si>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</si>
  <si>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</si>
  <si>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</si>
  <si>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</si>
  <si>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</si>
  <si>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</si>
  <si>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</si>
  <si>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</si>
  <si>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</si>
  <si>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</si>
  <si>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</si>
  <si>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>Contribuição Assistencial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</si>
  <si>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</si>
  <si>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</si>
  <si>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</si>
  <si>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</si>
  <si>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</si>
  <si>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</si>
  <si>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</si>
  <si>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</si>
  <si>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</si>
  <si>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</si>
  <si>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</si>
  <si>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</si>
  <si>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</si>
  <si>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</si>
  <si>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</si>
  <si>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</si>
  <si>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</si>
  <si>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</si>
  <si>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</si>
  <si>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</si>
  <si>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</si>
  <si>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</si>
  <si>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</si>
  <si>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</si>
  <si>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</si>
  <si>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</si>
  <si>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</si>
  <si>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</si>
  <si>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</si>
  <si>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</si>
  <si>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</si>
  <si>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</si>
  <si>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</si>
  <si>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</si>
  <si>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</si>
  <si>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</si>
  <si>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</si>
  <si>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</si>
  <si>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</si>
  <si>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</si>
  <si>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</si>
  <si>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</si>
  <si>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</si>
  <si>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</si>
  <si>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</si>
  <si>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</si>
  <si>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</si>
  <si>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</si>
  <si>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Linha Outras Despesas: Incluída despesa de R$ 41.837,45, referente depreciação  e R$ 0,00, referente amortização.</t>
  </si>
  <si>
    <t>Linha Outras Despesas: Incluída despesa de R$ 41.759,02,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</si>
  <si>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</si>
  <si>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</si>
  <si>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R$ 41.438,77,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</si>
</sst>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Aptos Narrow"/>
      <family val="2"/>
      <scheme val="minor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164" fontId="6" fillId="0" borderId="0" xfId="0" applyNumberFormat="1" applyFont="1"/>
    <xf numFmtId="0" fontId="2" fillId="0" borderId="0" xfId="0" applyFont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" applyNumberFormat="1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39" fontId="17" fillId="0" borderId="0" xfId="1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" applyNumberFormat="1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vertical="center"/>
    </xf>
    <xf numFmtId="39" fontId="17" fillId="0" borderId="7" xfId="1" applyNumberFormat="1" applyFont="1" applyBorder="1" applyAlignment="1" applyProtection="1">
      <alignment vertical="center"/>
      <protection locked="0"/>
    </xf>
    <xf numFmtId="39" fontId="17" fillId="0" borderId="7" xfId="1" applyNumberFormat="1" applyFont="1" applyBorder="1" applyProtection="1">
      <protection locked="0"/>
    </xf>
    <xf numFmtId="39" fontId="17" fillId="0" borderId="11" xfId="1" applyNumberFormat="1" applyFont="1" applyBorder="1" applyAlignment="1">
      <alignment vertical="center"/>
    </xf>
    <xf numFmtId="39" fontId="17" fillId="0" borderId="7" xfId="1" applyNumberFormat="1" applyFont="1" applyFill="1" applyBorder="1" applyAlignment="1" applyProtection="1">
      <alignment vertical="center"/>
      <protection locked="0"/>
    </xf>
    <xf numFmtId="39" fontId="17" fillId="0" borderId="7" xfId="1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" applyNumberFormat="1" applyFont="1" applyFill="1" applyBorder="1" applyAlignment="1">
      <alignment vertical="center"/>
    </xf>
    <xf numFmtId="39" fontId="13" fillId="2" borderId="14" xfId="1" applyNumberFormat="1" applyFont="1" applyFill="1" applyBorder="1" applyAlignment="1">
      <alignment vertical="center"/>
    </xf>
    <xf numFmtId="39" fontId="17" fillId="0" borderId="8" xfId="1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39" fontId="15" fillId="0" borderId="7" xfId="1" applyNumberFormat="1" applyFont="1" applyFill="1" applyBorder="1" applyAlignment="1" applyProtection="1">
      <alignment vertical="center"/>
      <protection locked="0"/>
    </xf>
    <xf numFmtId="39" fontId="15" fillId="0" borderId="11" xfId="1" applyNumberFormat="1" applyFont="1" applyBorder="1" applyAlignment="1">
      <alignment vertical="center"/>
    </xf>
    <xf numFmtId="39" fontId="13" fillId="2" borderId="15" xfId="1" applyNumberFormat="1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0" fontId="19" fillId="2" borderId="12" xfId="0" applyFont="1" applyFill="1" applyBorder="1" applyAlignment="1">
      <alignment vertical="center"/>
    </xf>
    <xf numFmtId="39" fontId="20" fillId="0" borderId="7" xfId="1" applyNumberFormat="1" applyFont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vertical="center"/>
    </xf>
    <xf numFmtId="39" fontId="21" fillId="0" borderId="7" xfId="1" applyNumberFormat="1" applyFont="1" applyBorder="1" applyAlignment="1" applyProtection="1">
      <alignment vertical="center"/>
      <protection locked="0"/>
    </xf>
    <xf numFmtId="0" fontId="20" fillId="0" borderId="16" xfId="0" applyFont="1" applyBorder="1" applyAlignment="1">
      <alignment vertical="center"/>
    </xf>
    <xf numFmtId="39" fontId="19" fillId="2" borderId="15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39" fontId="20" fillId="0" borderId="7" xfId="1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39" fontId="21" fillId="0" borderId="0" xfId="1" applyNumberFormat="1" applyFont="1" applyBorder="1" applyAlignment="1" applyProtection="1">
      <alignment vertical="center"/>
      <protection locked="0"/>
    </xf>
    <xf numFmtId="39" fontId="20" fillId="0" borderId="7" xfId="1" applyNumberFormat="1" applyFont="1" applyBorder="1" applyAlignment="1" applyProtection="1">
      <alignment vertical="center"/>
      <protection locked="0"/>
    </xf>
    <xf numFmtId="39" fontId="20" fillId="0" borderId="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39" fontId="21" fillId="0" borderId="7" xfId="1" applyNumberFormat="1" applyFont="1" applyFill="1" applyBorder="1" applyAlignment="1" applyProtection="1">
      <alignment vertical="center"/>
      <protection locked="0"/>
    </xf>
    <xf numFmtId="39" fontId="17" fillId="0" borderId="0" xfId="1" applyNumberFormat="1" applyFont="1" applyBorder="1" applyProtection="1">
      <protection locked="0"/>
    </xf>
    <xf numFmtId="0" fontId="23" fillId="0" borderId="0" xfId="0" applyFont="1" applyAlignment="1">
      <alignment vertical="center"/>
    </xf>
    <xf numFmtId="0" fontId="25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3" borderId="20" xfId="0" applyFont="1" applyFill="1" applyBorder="1" applyAlignment="1">
      <alignment vertical="center" wrapText="1"/>
    </xf>
    <xf numFmtId="0" fontId="22" fillId="3" borderId="21" xfId="0" applyFont="1" applyFill="1" applyBorder="1" applyAlignment="1">
      <alignment vertical="center" wrapText="1"/>
    </xf>
    <xf numFmtId="0" fontId="22" fillId="3" borderId="22" xfId="0" applyFont="1" applyFill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43" fontId="23" fillId="0" borderId="19" xfId="0" applyNumberFormat="1" applyFont="1" applyBorder="1" applyAlignment="1">
      <alignment horizontal="right" vertical="center" wrapText="1"/>
    </xf>
    <xf numFmtId="4" fontId="22" fillId="0" borderId="19" xfId="0" applyNumberFormat="1" applyFont="1" applyBorder="1" applyAlignment="1">
      <alignment horizontal="right" vertical="center" wrapText="1"/>
    </xf>
    <xf numFmtId="0" fontId="22" fillId="0" borderId="19" xfId="0" applyFont="1" applyBorder="1" applyAlignment="1">
      <alignment vertical="center" wrapText="1"/>
    </xf>
    <xf numFmtId="43" fontId="22" fillId="0" borderId="19" xfId="1" applyFont="1" applyBorder="1" applyAlignment="1">
      <alignment horizontal="right" vertical="center" wrapText="1"/>
    </xf>
    <xf numFmtId="4" fontId="23" fillId="0" borderId="19" xfId="0" applyNumberFormat="1" applyFont="1" applyBorder="1" applyAlignment="1">
      <alignment horizontal="right" vertical="center" wrapText="1"/>
    </xf>
    <xf numFmtId="43" fontId="22" fillId="0" borderId="19" xfId="0" applyNumberFormat="1" applyFont="1" applyBorder="1" applyAlignment="1">
      <alignment horizontal="right" vertical="center" wrapText="1"/>
    </xf>
    <xf numFmtId="0" fontId="23" fillId="4" borderId="19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" fontId="22" fillId="0" borderId="19" xfId="0" applyNumberFormat="1" applyFont="1" applyBorder="1" applyAlignment="1">
      <alignment horizontal="right" vertical="center"/>
    </xf>
    <xf numFmtId="0" fontId="23" fillId="0" borderId="19" xfId="0" applyFont="1" applyBorder="1" applyAlignment="1">
      <alignment vertical="center"/>
    </xf>
    <xf numFmtId="43" fontId="22" fillId="0" borderId="19" xfId="1" applyFont="1" applyFill="1" applyBorder="1" applyAlignment="1">
      <alignment horizontal="right" vertical="center" wrapText="1"/>
    </xf>
    <xf numFmtId="0" fontId="22" fillId="0" borderId="19" xfId="0" applyFont="1" applyBorder="1" applyAlignment="1">
      <alignment vertical="center"/>
    </xf>
    <xf numFmtId="43" fontId="22" fillId="0" borderId="19" xfId="1" applyFont="1" applyFill="1" applyBorder="1" applyAlignment="1">
      <alignment horizontal="right" vertical="center"/>
    </xf>
    <xf numFmtId="165" fontId="22" fillId="0" borderId="19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43" fontId="23" fillId="0" borderId="0" xfId="1" applyFont="1" applyAlignment="1">
      <alignment vertical="center"/>
    </xf>
    <xf numFmtId="4" fontId="23" fillId="0" borderId="0" xfId="0" applyNumberFormat="1" applyFont="1" applyAlignment="1">
      <alignment vertical="center"/>
    </xf>
    <xf numFmtId="43" fontId="23" fillId="0" borderId="0" xfId="0" applyNumberFormat="1" applyFont="1" applyAlignment="1">
      <alignment vertical="center"/>
    </xf>
    <xf numFmtId="0" fontId="25" fillId="4" borderId="17" xfId="0" applyFont="1" applyFill="1" applyBorder="1" applyAlignment="1">
      <alignment vertical="center"/>
    </xf>
    <xf numFmtId="43" fontId="23" fillId="0" borderId="21" xfId="0" applyNumberFormat="1" applyFont="1" applyBorder="1" applyAlignment="1">
      <alignment horizontal="right" vertical="center" wrapText="1"/>
    </xf>
    <xf numFmtId="165" fontId="22" fillId="0" borderId="22" xfId="0" applyNumberFormat="1" applyFont="1" applyBorder="1" applyAlignment="1">
      <alignment horizontal="right"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0" fontId="25" fillId="5" borderId="17" xfId="0" applyFont="1" applyFill="1" applyBorder="1" applyAlignment="1">
      <alignment vertical="center"/>
    </xf>
    <xf numFmtId="43" fontId="23" fillId="0" borderId="20" xfId="0" applyNumberFormat="1" applyFont="1" applyBorder="1" applyAlignment="1">
      <alignment horizontal="right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4" fontId="27" fillId="0" borderId="0" xfId="0" applyNumberFormat="1" applyFont="1" applyAlignment="1">
      <alignment vertical="center"/>
    </xf>
    <xf numFmtId="0" fontId="23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43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165" fontId="16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LUCY%20MONTORO%20-%20CONTRATO%20GEST&#195;O\2024\prest%20lucy%20montoro%2003mar&#231;o24.xlsx" TargetMode="External"/><Relationship Id="rId1" Type="http://schemas.openxmlformats.org/officeDocument/2006/relationships/externalLinkPath" Target="/Controladoria/Projetos%20Controladoria/Subven&#231;&#245;es/SES/ativas/LUCY%20MONTORO%20-%20CONTRATO%20GEST&#195;O/2024/prest%20lucy%20montoro%2003mar&#231;o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Geral"/>
      <sheetName val="Demonst FC"/>
      <sheetName val="Demonst Contábil"/>
      <sheetName val="Posição Financeira 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BC13-9C84-4DDF-9D36-C7767833BF98}">
  <sheetPr>
    <pageSetUpPr fitToPage="1"/>
  </sheetPr>
  <dimension ref="A1:Q103"/>
  <sheetViews>
    <sheetView showGridLines="0" tabSelected="1" zoomScale="85" zoomScaleNormal="85" workbookViewId="0">
      <pane xSplit="1" ySplit="6" topLeftCell="B7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9.140625" defaultRowHeight="13.5" x14ac:dyDescent="0.25"/>
  <cols>
    <col min="1" max="1" width="45.5703125" style="62" customWidth="1"/>
    <col min="2" max="5" width="17.42578125" style="62" customWidth="1"/>
    <col min="6" max="6" width="14.85546875" style="62" customWidth="1"/>
    <col min="7" max="7" width="15.5703125" style="62" customWidth="1"/>
    <col min="8" max="8" width="15.7109375" style="62" customWidth="1"/>
    <col min="9" max="9" width="14.28515625" style="62" customWidth="1"/>
    <col min="10" max="10" width="15.140625" style="62" bestFit="1" customWidth="1"/>
    <col min="11" max="11" width="13.85546875" style="62" customWidth="1"/>
    <col min="12" max="12" width="15.7109375" style="62" bestFit="1" customWidth="1"/>
    <col min="13" max="13" width="15.5703125" style="62" customWidth="1"/>
    <col min="14" max="14" width="16.140625" style="62" customWidth="1"/>
    <col min="15" max="16384" width="9.140625" style="62"/>
  </cols>
  <sheetData>
    <row r="1" spans="1:17" ht="15" customHeight="1" x14ac:dyDescent="0.25">
      <c r="A1" s="103" t="s">
        <v>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7" ht="15" customHeight="1" x14ac:dyDescent="0.25">
      <c r="A2" s="104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7" ht="15" customHeight="1" x14ac:dyDescent="0.25">
      <c r="A3" s="105" t="s">
        <v>88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7" ht="15" customHeight="1" thickBot="1" x14ac:dyDescent="0.3">
      <c r="A4" s="63" t="s">
        <v>89</v>
      </c>
    </row>
    <row r="5" spans="1:17" ht="15" customHeight="1" thickBot="1" x14ac:dyDescent="0.3"/>
    <row r="6" spans="1:17" s="66" customFormat="1" ht="15" customHeight="1" thickBot="1" x14ac:dyDescent="0.3">
      <c r="A6" s="64"/>
      <c r="B6" s="65" t="s">
        <v>62</v>
      </c>
      <c r="C6" s="65" t="s">
        <v>63</v>
      </c>
      <c r="D6" s="65" t="s">
        <v>64</v>
      </c>
      <c r="E6" s="65" t="s">
        <v>65</v>
      </c>
      <c r="F6" s="65" t="s">
        <v>66</v>
      </c>
      <c r="G6" s="65" t="s">
        <v>67</v>
      </c>
      <c r="H6" s="65" t="s">
        <v>68</v>
      </c>
      <c r="I6" s="65" t="s">
        <v>69</v>
      </c>
      <c r="J6" s="65" t="s">
        <v>70</v>
      </c>
      <c r="K6" s="65" t="s">
        <v>71</v>
      </c>
      <c r="L6" s="65" t="s">
        <v>72</v>
      </c>
      <c r="M6" s="65" t="s">
        <v>73</v>
      </c>
      <c r="N6" s="65" t="s">
        <v>77</v>
      </c>
    </row>
    <row r="7" spans="1:17" ht="15" customHeight="1" thickBot="1" x14ac:dyDescent="0.3">
      <c r="A7" s="67" t="s">
        <v>90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7" ht="42.75" customHeight="1" thickBot="1" x14ac:dyDescent="0.3">
      <c r="A8" s="70" t="s">
        <v>91</v>
      </c>
      <c r="B8" s="71">
        <v>3265843.2000000002</v>
      </c>
      <c r="C8" s="71">
        <v>3265843.2000000002</v>
      </c>
      <c r="D8" s="71">
        <v>3265843.2000000002</v>
      </c>
      <c r="E8" s="71"/>
      <c r="F8" s="71"/>
      <c r="G8" s="71"/>
      <c r="H8" s="71"/>
      <c r="I8" s="71"/>
      <c r="J8" s="71"/>
      <c r="K8" s="71"/>
      <c r="L8" s="71"/>
      <c r="M8" s="71"/>
      <c r="N8" s="72">
        <f>SUM(B8:M8)</f>
        <v>9797529.6000000015</v>
      </c>
      <c r="Q8" s="87"/>
    </row>
    <row r="9" spans="1:17" ht="15" customHeight="1" thickBot="1" x14ac:dyDescent="0.3">
      <c r="A9" s="70" t="s">
        <v>92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2">
        <f>SUM(B9:M9)</f>
        <v>0</v>
      </c>
      <c r="Q9" s="87"/>
    </row>
    <row r="10" spans="1:17" ht="22.5" customHeight="1" thickBot="1" x14ac:dyDescent="0.3">
      <c r="A10" s="70" t="s">
        <v>93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2">
        <f>SUM(B10:M10)</f>
        <v>0</v>
      </c>
      <c r="Q10" s="87"/>
    </row>
    <row r="11" spans="1:17" ht="15" customHeight="1" thickBot="1" x14ac:dyDescent="0.3">
      <c r="A11" s="73" t="s">
        <v>94</v>
      </c>
      <c r="B11" s="72">
        <f t="shared" ref="B11:N11" si="0">SUM(B8:B10)</f>
        <v>3265843.2000000002</v>
      </c>
      <c r="C11" s="72">
        <f t="shared" si="0"/>
        <v>3265843.2000000002</v>
      </c>
      <c r="D11" s="72">
        <f>SUM(D8:D10)</f>
        <v>3265843.2000000002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  <c r="J11" s="72">
        <f t="shared" si="0"/>
        <v>0</v>
      </c>
      <c r="K11" s="72">
        <f t="shared" si="0"/>
        <v>0</v>
      </c>
      <c r="L11" s="72">
        <f t="shared" si="0"/>
        <v>0</v>
      </c>
      <c r="M11" s="72">
        <f t="shared" si="0"/>
        <v>0</v>
      </c>
      <c r="N11" s="72">
        <f t="shared" si="0"/>
        <v>9797529.6000000015</v>
      </c>
      <c r="Q11" s="87"/>
    </row>
    <row r="12" spans="1:17" ht="15" customHeight="1" thickBot="1" x14ac:dyDescent="0.3">
      <c r="A12" s="70" t="s">
        <v>95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2">
        <f>SUM(B12:M12)</f>
        <v>0</v>
      </c>
      <c r="Q12" s="87"/>
    </row>
    <row r="13" spans="1:17" ht="15" customHeight="1" thickBot="1" x14ac:dyDescent="0.3">
      <c r="A13" s="70" t="s">
        <v>96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2">
        <f>SUM(B13:M13)</f>
        <v>0</v>
      </c>
      <c r="Q13" s="87"/>
    </row>
    <row r="14" spans="1:17" ht="15" customHeight="1" thickBot="1" x14ac:dyDescent="0.3">
      <c r="A14" s="73" t="s">
        <v>97</v>
      </c>
      <c r="B14" s="74">
        <f t="shared" ref="B14:N14" si="1">SUM(B12:B13)</f>
        <v>0</v>
      </c>
      <c r="C14" s="74">
        <f t="shared" si="1"/>
        <v>0</v>
      </c>
      <c r="D14" s="74">
        <f>SUM(D12:D13)</f>
        <v>0</v>
      </c>
      <c r="E14" s="74">
        <f t="shared" si="1"/>
        <v>0</v>
      </c>
      <c r="F14" s="74">
        <f t="shared" si="1"/>
        <v>0</v>
      </c>
      <c r="G14" s="74">
        <f t="shared" si="1"/>
        <v>0</v>
      </c>
      <c r="H14" s="74">
        <f t="shared" si="1"/>
        <v>0</v>
      </c>
      <c r="I14" s="74">
        <f t="shared" si="1"/>
        <v>0</v>
      </c>
      <c r="J14" s="74">
        <f t="shared" si="1"/>
        <v>0</v>
      </c>
      <c r="K14" s="74">
        <f t="shared" si="1"/>
        <v>0</v>
      </c>
      <c r="L14" s="74">
        <f t="shared" si="1"/>
        <v>0</v>
      </c>
      <c r="M14" s="74">
        <f t="shared" si="1"/>
        <v>0</v>
      </c>
      <c r="N14" s="74">
        <f t="shared" si="1"/>
        <v>0</v>
      </c>
      <c r="Q14" s="87"/>
    </row>
    <row r="15" spans="1:17" ht="15" customHeight="1" thickBot="1" x14ac:dyDescent="0.3">
      <c r="A15" s="70" t="s">
        <v>23</v>
      </c>
      <c r="B15" s="71">
        <v>22458.79</v>
      </c>
      <c r="C15" s="71">
        <v>20110.54</v>
      </c>
      <c r="D15" s="71">
        <v>21368.77</v>
      </c>
      <c r="E15" s="71"/>
      <c r="F15" s="71"/>
      <c r="G15" s="71"/>
      <c r="H15" s="71"/>
      <c r="I15" s="71"/>
      <c r="J15" s="71"/>
      <c r="K15" s="71"/>
      <c r="L15" s="71"/>
      <c r="M15" s="71"/>
      <c r="N15" s="75">
        <f>SUM(B15:M15)</f>
        <v>63938.100000000006</v>
      </c>
      <c r="Q15" s="87"/>
    </row>
    <row r="16" spans="1:17" s="66" customFormat="1" ht="15" customHeight="1" thickBot="1" x14ac:dyDescent="0.3">
      <c r="A16" s="73" t="s">
        <v>24</v>
      </c>
      <c r="B16" s="76">
        <f t="shared" ref="B16:N16" si="2">SUM(B17:B20)</f>
        <v>0</v>
      </c>
      <c r="C16" s="76">
        <f t="shared" si="2"/>
        <v>461.59000000000003</v>
      </c>
      <c r="D16" s="76">
        <f>SUM(D17:D20)</f>
        <v>0</v>
      </c>
      <c r="E16" s="76">
        <f t="shared" si="2"/>
        <v>0</v>
      </c>
      <c r="F16" s="76">
        <f t="shared" si="2"/>
        <v>0</v>
      </c>
      <c r="G16" s="76">
        <f t="shared" si="2"/>
        <v>0</v>
      </c>
      <c r="H16" s="76">
        <f t="shared" si="2"/>
        <v>0</v>
      </c>
      <c r="I16" s="76">
        <f t="shared" si="2"/>
        <v>0</v>
      </c>
      <c r="J16" s="76">
        <f t="shared" si="2"/>
        <v>0</v>
      </c>
      <c r="K16" s="76">
        <f t="shared" si="2"/>
        <v>0</v>
      </c>
      <c r="L16" s="76">
        <f t="shared" si="2"/>
        <v>0</v>
      </c>
      <c r="M16" s="76">
        <f t="shared" si="2"/>
        <v>0</v>
      </c>
      <c r="N16" s="76">
        <f t="shared" si="2"/>
        <v>461.59000000000003</v>
      </c>
      <c r="Q16" s="87"/>
    </row>
    <row r="17" spans="1:17" ht="15" customHeight="1" thickBot="1" x14ac:dyDescent="0.3">
      <c r="A17" s="70" t="s">
        <v>98</v>
      </c>
      <c r="B17" s="71">
        <v>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5">
        <f>SUM(B17:M17)</f>
        <v>0</v>
      </c>
      <c r="Q17" s="87"/>
    </row>
    <row r="18" spans="1:17" ht="14.25" thickBot="1" x14ac:dyDescent="0.3">
      <c r="A18" s="77" t="s">
        <v>99</v>
      </c>
      <c r="B18" s="71">
        <v>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5">
        <f>SUM(B18:M18)</f>
        <v>0</v>
      </c>
      <c r="Q18" s="87"/>
    </row>
    <row r="19" spans="1:17" ht="15" customHeight="1" thickBot="1" x14ac:dyDescent="0.3">
      <c r="A19" s="70" t="s">
        <v>100</v>
      </c>
      <c r="B19" s="71">
        <v>0</v>
      </c>
      <c r="C19" s="71">
        <v>461.59000000000003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/>
      <c r="M19" s="71"/>
      <c r="N19" s="75">
        <f>SUM(B19:M19)</f>
        <v>461.59000000000003</v>
      </c>
      <c r="Q19" s="87"/>
    </row>
    <row r="20" spans="1:17" ht="15" customHeight="1" thickBot="1" x14ac:dyDescent="0.3">
      <c r="A20" s="70" t="s">
        <v>25</v>
      </c>
      <c r="B20" s="71">
        <v>0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5">
        <f>SUM(B20:M20)</f>
        <v>0</v>
      </c>
      <c r="Q20" s="87"/>
    </row>
    <row r="21" spans="1:17" s="66" customFormat="1" ht="15" customHeight="1" thickBot="1" x14ac:dyDescent="0.3">
      <c r="A21" s="73" t="s">
        <v>26</v>
      </c>
      <c r="B21" s="76">
        <f t="shared" ref="B21:L21" si="3">SUM(B22:B24)</f>
        <v>1818</v>
      </c>
      <c r="C21" s="76">
        <f>SUM(C22:C24)</f>
        <v>1827.13</v>
      </c>
      <c r="D21" s="76">
        <f>SUM(D22:D24)</f>
        <v>1782</v>
      </c>
      <c r="E21" s="76">
        <f t="shared" si="3"/>
        <v>0</v>
      </c>
      <c r="F21" s="76">
        <f t="shared" si="3"/>
        <v>0</v>
      </c>
      <c r="G21" s="76">
        <f t="shared" si="3"/>
        <v>0</v>
      </c>
      <c r="H21" s="76">
        <f t="shared" si="3"/>
        <v>0</v>
      </c>
      <c r="I21" s="76">
        <f t="shared" si="3"/>
        <v>0</v>
      </c>
      <c r="J21" s="76">
        <f t="shared" si="3"/>
        <v>0</v>
      </c>
      <c r="K21" s="76">
        <f t="shared" si="3"/>
        <v>0</v>
      </c>
      <c r="L21" s="76">
        <f t="shared" si="3"/>
        <v>0</v>
      </c>
      <c r="M21" s="76"/>
      <c r="N21" s="76">
        <f>SUM(N22:N24)</f>
        <v>5427.13</v>
      </c>
      <c r="Q21" s="87"/>
    </row>
    <row r="22" spans="1:17" ht="15" customHeight="1" thickBot="1" x14ac:dyDescent="0.3">
      <c r="A22" s="70" t="s">
        <v>101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5">
        <f>SUM(B22:M22)</f>
        <v>0</v>
      </c>
      <c r="Q22" s="87"/>
    </row>
    <row r="23" spans="1:17" ht="15" customHeight="1" thickBot="1" x14ac:dyDescent="0.3">
      <c r="A23" s="70" t="s">
        <v>102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5">
        <f>SUM(B23:M23)</f>
        <v>0</v>
      </c>
      <c r="Q23" s="87"/>
    </row>
    <row r="24" spans="1:17" ht="15" customHeight="1" thickBot="1" x14ac:dyDescent="0.3">
      <c r="A24" s="70" t="s">
        <v>103</v>
      </c>
      <c r="B24" s="71">
        <v>1818</v>
      </c>
      <c r="C24" s="71">
        <v>1827.13</v>
      </c>
      <c r="D24" s="71">
        <v>1782</v>
      </c>
      <c r="E24" s="71"/>
      <c r="F24" s="71"/>
      <c r="G24" s="71"/>
      <c r="H24" s="71"/>
      <c r="I24" s="71"/>
      <c r="J24" s="71"/>
      <c r="K24" s="71"/>
      <c r="L24" s="71"/>
      <c r="M24" s="71"/>
      <c r="N24" s="75">
        <f>SUM(B24:M24)</f>
        <v>5427.13</v>
      </c>
      <c r="Q24" s="87"/>
    </row>
    <row r="25" spans="1:17" ht="15" customHeight="1" thickBot="1" x14ac:dyDescent="0.3">
      <c r="A25" s="73" t="s">
        <v>104</v>
      </c>
      <c r="B25" s="74">
        <f t="shared" ref="B25:N25" si="4">B16+B21+B15</f>
        <v>24276.79</v>
      </c>
      <c r="C25" s="74">
        <f>C16+C21+C15</f>
        <v>22399.260000000002</v>
      </c>
      <c r="D25" s="74">
        <f t="shared" ref="D25" si="5">D16+D21+D15</f>
        <v>23150.77</v>
      </c>
      <c r="E25" s="74">
        <f t="shared" si="4"/>
        <v>0</v>
      </c>
      <c r="F25" s="74">
        <f t="shared" si="4"/>
        <v>0</v>
      </c>
      <c r="G25" s="74">
        <f t="shared" si="4"/>
        <v>0</v>
      </c>
      <c r="H25" s="74">
        <f t="shared" si="4"/>
        <v>0</v>
      </c>
      <c r="I25" s="74">
        <f t="shared" si="4"/>
        <v>0</v>
      </c>
      <c r="J25" s="74">
        <f t="shared" si="4"/>
        <v>0</v>
      </c>
      <c r="K25" s="74">
        <f t="shared" si="4"/>
        <v>0</v>
      </c>
      <c r="L25" s="74">
        <f t="shared" si="4"/>
        <v>0</v>
      </c>
      <c r="M25" s="74">
        <f t="shared" si="4"/>
        <v>0</v>
      </c>
      <c r="N25" s="74">
        <f t="shared" si="4"/>
        <v>69826.820000000007</v>
      </c>
      <c r="Q25" s="87"/>
    </row>
    <row r="26" spans="1:17" ht="15" customHeight="1" thickBot="1" x14ac:dyDescent="0.3">
      <c r="A26" s="73" t="s">
        <v>105</v>
      </c>
      <c r="B26" s="72">
        <f t="shared" ref="B26:N26" si="6">SUM(B11+B14+B25)</f>
        <v>3290119.99</v>
      </c>
      <c r="C26" s="72">
        <f t="shared" si="6"/>
        <v>3288242.46</v>
      </c>
      <c r="D26" s="72">
        <f t="shared" si="6"/>
        <v>3288993.97</v>
      </c>
      <c r="E26" s="72">
        <f t="shared" si="6"/>
        <v>0</v>
      </c>
      <c r="F26" s="72">
        <f t="shared" si="6"/>
        <v>0</v>
      </c>
      <c r="G26" s="72">
        <f t="shared" si="6"/>
        <v>0</v>
      </c>
      <c r="H26" s="72">
        <f t="shared" si="6"/>
        <v>0</v>
      </c>
      <c r="I26" s="72">
        <f t="shared" si="6"/>
        <v>0</v>
      </c>
      <c r="J26" s="72">
        <f t="shared" si="6"/>
        <v>0</v>
      </c>
      <c r="K26" s="72">
        <f t="shared" si="6"/>
        <v>0</v>
      </c>
      <c r="L26" s="72">
        <f t="shared" si="6"/>
        <v>0</v>
      </c>
      <c r="M26" s="72">
        <f t="shared" si="6"/>
        <v>0</v>
      </c>
      <c r="N26" s="72">
        <f t="shared" si="6"/>
        <v>9867356.4200000018</v>
      </c>
      <c r="Q26" s="87"/>
    </row>
    <row r="27" spans="1:17" ht="15" customHeight="1" thickBot="1" x14ac:dyDescent="0.3">
      <c r="A27" s="67" t="s">
        <v>106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Q27" s="87"/>
    </row>
    <row r="28" spans="1:17" ht="15" customHeight="1" thickBot="1" x14ac:dyDescent="0.3">
      <c r="A28" s="73" t="s">
        <v>107</v>
      </c>
      <c r="B28" s="72">
        <f t="shared" ref="B28:N28" si="7">SUM(B29:B35)</f>
        <v>1983984.6700000002</v>
      </c>
      <c r="C28" s="72">
        <f t="shared" si="7"/>
        <v>2153582.0699999998</v>
      </c>
      <c r="D28" s="72">
        <f t="shared" si="7"/>
        <v>1994606.9899999998</v>
      </c>
      <c r="E28" s="72">
        <f t="shared" si="7"/>
        <v>0</v>
      </c>
      <c r="F28" s="72">
        <f t="shared" si="7"/>
        <v>0</v>
      </c>
      <c r="G28" s="72">
        <f t="shared" si="7"/>
        <v>0</v>
      </c>
      <c r="H28" s="72">
        <f t="shared" si="7"/>
        <v>0</v>
      </c>
      <c r="I28" s="72">
        <f t="shared" si="7"/>
        <v>0</v>
      </c>
      <c r="J28" s="72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6132173.7300000004</v>
      </c>
      <c r="Q28" s="87"/>
    </row>
    <row r="29" spans="1:17" ht="15" customHeight="1" thickBot="1" x14ac:dyDescent="0.3">
      <c r="A29" s="70" t="s">
        <v>30</v>
      </c>
      <c r="B29" s="71">
        <v>1322874.04</v>
      </c>
      <c r="C29" s="71">
        <v>1416297.92</v>
      </c>
      <c r="D29" s="71">
        <v>1380977.41</v>
      </c>
      <c r="E29" s="71"/>
      <c r="F29" s="71"/>
      <c r="G29" s="71"/>
      <c r="H29" s="71"/>
      <c r="I29" s="71"/>
      <c r="J29" s="71"/>
      <c r="K29" s="71"/>
      <c r="L29" s="71"/>
      <c r="M29" s="71"/>
      <c r="N29" s="72">
        <f t="shared" ref="N29:N34" si="8">SUM(B29:M29)</f>
        <v>4120149.37</v>
      </c>
      <c r="Q29" s="87"/>
    </row>
    <row r="30" spans="1:17" ht="15" customHeight="1" thickBot="1" x14ac:dyDescent="0.3">
      <c r="A30" s="70" t="s">
        <v>31</v>
      </c>
      <c r="B30" s="71">
        <v>212208.28</v>
      </c>
      <c r="C30" s="71">
        <v>214728.19</v>
      </c>
      <c r="D30" s="71">
        <v>208929.93</v>
      </c>
      <c r="E30" s="71"/>
      <c r="F30" s="71"/>
      <c r="G30" s="71"/>
      <c r="H30" s="71"/>
      <c r="I30" s="71"/>
      <c r="J30" s="71"/>
      <c r="K30" s="71"/>
      <c r="L30" s="71"/>
      <c r="M30" s="71"/>
      <c r="N30" s="72">
        <f t="shared" si="8"/>
        <v>635866.39999999991</v>
      </c>
      <c r="Q30" s="87"/>
    </row>
    <row r="31" spans="1:17" ht="15" customHeight="1" thickBot="1" x14ac:dyDescent="0.3">
      <c r="A31" s="70" t="s">
        <v>32</v>
      </c>
      <c r="B31" s="71">
        <v>16404.759999999998</v>
      </c>
      <c r="C31" s="71">
        <v>21406.16</v>
      </c>
      <c r="D31" s="71">
        <v>2809.8300000000017</v>
      </c>
      <c r="E31" s="71"/>
      <c r="F31" s="71"/>
      <c r="G31" s="71"/>
      <c r="H31" s="71"/>
      <c r="I31" s="71"/>
      <c r="J31" s="71"/>
      <c r="K31" s="71"/>
      <c r="L31" s="71"/>
      <c r="M31" s="71"/>
      <c r="N31" s="72">
        <f t="shared" si="8"/>
        <v>40620.75</v>
      </c>
      <c r="Q31" s="87"/>
    </row>
    <row r="32" spans="1:17" ht="15" customHeight="1" thickBot="1" x14ac:dyDescent="0.3">
      <c r="A32" s="70" t="s">
        <v>33</v>
      </c>
      <c r="B32" s="71">
        <v>131851.64000000001</v>
      </c>
      <c r="C32" s="71">
        <v>127409.42</v>
      </c>
      <c r="D32" s="71">
        <v>124619.39</v>
      </c>
      <c r="E32" s="71"/>
      <c r="F32" s="71"/>
      <c r="G32" s="71"/>
      <c r="H32" s="71"/>
      <c r="I32" s="71"/>
      <c r="J32" s="71"/>
      <c r="K32" s="71"/>
      <c r="L32" s="71"/>
      <c r="M32" s="71"/>
      <c r="N32" s="72">
        <f t="shared" si="8"/>
        <v>383880.45</v>
      </c>
      <c r="Q32" s="87"/>
    </row>
    <row r="33" spans="1:17" ht="15" customHeight="1" thickBot="1" x14ac:dyDescent="0.3">
      <c r="A33" s="70" t="s">
        <v>34</v>
      </c>
      <c r="B33" s="71"/>
      <c r="C33" s="71">
        <v>12649.21</v>
      </c>
      <c r="D33" s="71">
        <v>13853.689999999999</v>
      </c>
      <c r="E33" s="71"/>
      <c r="F33" s="71"/>
      <c r="G33" s="71"/>
      <c r="H33" s="71"/>
      <c r="I33" s="71"/>
      <c r="J33" s="71"/>
      <c r="K33" s="71"/>
      <c r="L33" s="71"/>
      <c r="M33" s="71"/>
      <c r="N33" s="72">
        <f t="shared" si="8"/>
        <v>26502.899999999998</v>
      </c>
      <c r="Q33" s="87"/>
    </row>
    <row r="34" spans="1:17" ht="15" customHeight="1" thickBot="1" x14ac:dyDescent="0.3">
      <c r="A34" s="70" t="s">
        <v>37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2">
        <f t="shared" si="8"/>
        <v>0</v>
      </c>
      <c r="Q34" s="87"/>
    </row>
    <row r="35" spans="1:17" ht="15" customHeight="1" thickBot="1" x14ac:dyDescent="0.3">
      <c r="A35" s="73" t="s">
        <v>108</v>
      </c>
      <c r="B35" s="76">
        <f t="shared" ref="B35:N35" si="9">SUM(B36:B37)</f>
        <v>300645.95</v>
      </c>
      <c r="C35" s="76">
        <f t="shared" si="9"/>
        <v>361091.17000000004</v>
      </c>
      <c r="D35" s="76">
        <f t="shared" si="9"/>
        <v>263416.74</v>
      </c>
      <c r="E35" s="76">
        <f t="shared" si="9"/>
        <v>0</v>
      </c>
      <c r="F35" s="76">
        <f t="shared" si="9"/>
        <v>0</v>
      </c>
      <c r="G35" s="76">
        <f t="shared" si="9"/>
        <v>0</v>
      </c>
      <c r="H35" s="76">
        <f t="shared" si="9"/>
        <v>0</v>
      </c>
      <c r="I35" s="76">
        <f t="shared" si="9"/>
        <v>0</v>
      </c>
      <c r="J35" s="76">
        <f t="shared" si="9"/>
        <v>0</v>
      </c>
      <c r="K35" s="76">
        <f t="shared" si="9"/>
        <v>0</v>
      </c>
      <c r="L35" s="76">
        <f t="shared" si="9"/>
        <v>0</v>
      </c>
      <c r="M35" s="76">
        <f t="shared" si="9"/>
        <v>0</v>
      </c>
      <c r="N35" s="76">
        <f t="shared" si="9"/>
        <v>925153.8600000001</v>
      </c>
      <c r="Q35" s="87"/>
    </row>
    <row r="36" spans="1:17" ht="15" customHeight="1" thickBot="1" x14ac:dyDescent="0.3">
      <c r="A36" s="78" t="s">
        <v>109</v>
      </c>
      <c r="B36" s="71">
        <v>130824.19</v>
      </c>
      <c r="C36" s="71">
        <v>146963.76</v>
      </c>
      <c r="D36" s="71">
        <v>138840.54999999999</v>
      </c>
      <c r="E36" s="71"/>
      <c r="F36" s="71"/>
      <c r="G36" s="71"/>
      <c r="H36" s="71"/>
      <c r="I36" s="71"/>
      <c r="J36" s="71"/>
      <c r="K36" s="71"/>
      <c r="L36" s="71"/>
      <c r="M36" s="71"/>
      <c r="N36" s="79">
        <f>SUM(B36:M36)</f>
        <v>416628.5</v>
      </c>
      <c r="Q36" s="87"/>
    </row>
    <row r="37" spans="1:17" ht="15" customHeight="1" thickBot="1" x14ac:dyDescent="0.3">
      <c r="A37" s="78" t="s">
        <v>110</v>
      </c>
      <c r="B37" s="71">
        <v>169821.76</v>
      </c>
      <c r="C37" s="71">
        <v>214127.41</v>
      </c>
      <c r="D37" s="71">
        <v>124576.19</v>
      </c>
      <c r="E37" s="71"/>
      <c r="F37" s="71"/>
      <c r="G37" s="71"/>
      <c r="H37" s="71"/>
      <c r="I37" s="71"/>
      <c r="J37" s="71"/>
      <c r="K37" s="71"/>
      <c r="L37" s="71"/>
      <c r="M37" s="71"/>
      <c r="N37" s="79">
        <f>SUM(B37:M37)</f>
        <v>508525.36000000004</v>
      </c>
      <c r="Q37" s="87"/>
    </row>
    <row r="38" spans="1:17" ht="15" customHeight="1" thickBot="1" x14ac:dyDescent="0.3">
      <c r="A38" s="73" t="s">
        <v>38</v>
      </c>
      <c r="B38" s="72">
        <f t="shared" ref="B38:N38" si="10">B39</f>
        <v>824323.70000000007</v>
      </c>
      <c r="C38" s="72">
        <f t="shared" si="10"/>
        <v>788634.02</v>
      </c>
      <c r="D38" s="72">
        <f t="shared" si="10"/>
        <v>642995.62</v>
      </c>
      <c r="E38" s="72">
        <f t="shared" si="10"/>
        <v>0</v>
      </c>
      <c r="F38" s="72">
        <f t="shared" si="10"/>
        <v>0</v>
      </c>
      <c r="G38" s="72">
        <f t="shared" si="10"/>
        <v>0</v>
      </c>
      <c r="H38" s="72">
        <f t="shared" si="10"/>
        <v>0</v>
      </c>
      <c r="I38" s="72">
        <f t="shared" si="10"/>
        <v>0</v>
      </c>
      <c r="J38" s="72">
        <f t="shared" si="10"/>
        <v>0</v>
      </c>
      <c r="K38" s="72">
        <f t="shared" si="10"/>
        <v>0</v>
      </c>
      <c r="L38" s="72">
        <f t="shared" si="10"/>
        <v>0</v>
      </c>
      <c r="M38" s="72">
        <f t="shared" si="10"/>
        <v>0</v>
      </c>
      <c r="N38" s="72">
        <f t="shared" si="10"/>
        <v>2255953.3400000003</v>
      </c>
      <c r="Q38" s="87"/>
    </row>
    <row r="39" spans="1:17" ht="15" customHeight="1" thickBot="1" x14ac:dyDescent="0.3">
      <c r="A39" s="73" t="s">
        <v>39</v>
      </c>
      <c r="B39" s="72">
        <f t="shared" ref="B39:N39" si="11">SUM(B40:B42)</f>
        <v>824323.70000000007</v>
      </c>
      <c r="C39" s="72">
        <f t="shared" si="11"/>
        <v>788634.02</v>
      </c>
      <c r="D39" s="72">
        <f t="shared" si="11"/>
        <v>642995.62</v>
      </c>
      <c r="E39" s="72">
        <f t="shared" si="11"/>
        <v>0</v>
      </c>
      <c r="F39" s="72">
        <f t="shared" si="11"/>
        <v>0</v>
      </c>
      <c r="G39" s="72">
        <f t="shared" si="11"/>
        <v>0</v>
      </c>
      <c r="H39" s="72">
        <f t="shared" si="11"/>
        <v>0</v>
      </c>
      <c r="I39" s="72">
        <f t="shared" si="11"/>
        <v>0</v>
      </c>
      <c r="J39" s="72">
        <f t="shared" si="11"/>
        <v>0</v>
      </c>
      <c r="K39" s="72">
        <f t="shared" si="11"/>
        <v>0</v>
      </c>
      <c r="L39" s="72">
        <f t="shared" si="11"/>
        <v>0</v>
      </c>
      <c r="M39" s="72">
        <f t="shared" si="11"/>
        <v>0</v>
      </c>
      <c r="N39" s="72">
        <f t="shared" si="11"/>
        <v>2255953.3400000003</v>
      </c>
      <c r="Q39" s="87"/>
    </row>
    <row r="40" spans="1:17" ht="15" customHeight="1" thickBot="1" x14ac:dyDescent="0.3">
      <c r="A40" s="80" t="s">
        <v>40</v>
      </c>
      <c r="B40" s="71">
        <v>14531.93</v>
      </c>
      <c r="C40" s="71">
        <v>19530.490000000002</v>
      </c>
      <c r="D40" s="71">
        <v>29224.51</v>
      </c>
      <c r="E40" s="71"/>
      <c r="F40" s="71"/>
      <c r="G40" s="71"/>
      <c r="H40" s="71"/>
      <c r="I40" s="71"/>
      <c r="J40" s="71"/>
      <c r="K40" s="71"/>
      <c r="L40" s="71"/>
      <c r="M40" s="71"/>
      <c r="N40" s="81">
        <f>SUM(B40:M40)</f>
        <v>63286.929999999993</v>
      </c>
      <c r="Q40" s="87"/>
    </row>
    <row r="41" spans="1:17" ht="15" customHeight="1" thickBot="1" x14ac:dyDescent="0.3">
      <c r="A41" s="80" t="s">
        <v>41</v>
      </c>
      <c r="B41" s="71"/>
      <c r="C41" s="71">
        <v>0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2">
        <f>SUM(B41:M41)</f>
        <v>0</v>
      </c>
      <c r="Q41" s="87"/>
    </row>
    <row r="42" spans="1:17" ht="15" customHeight="1" thickBot="1" x14ac:dyDescent="0.3">
      <c r="A42" s="80" t="s">
        <v>42</v>
      </c>
      <c r="B42" s="71">
        <v>809791.77</v>
      </c>
      <c r="C42" s="71">
        <v>769103.53</v>
      </c>
      <c r="D42" s="71">
        <v>613771.11</v>
      </c>
      <c r="E42" s="71"/>
      <c r="F42" s="71"/>
      <c r="G42" s="71"/>
      <c r="H42" s="71"/>
      <c r="I42" s="71"/>
      <c r="J42" s="71"/>
      <c r="K42" s="71"/>
      <c r="L42" s="71"/>
      <c r="M42" s="71"/>
      <c r="N42" s="81">
        <f>SUM(B42:M42)</f>
        <v>2192666.41</v>
      </c>
      <c r="Q42" s="87"/>
    </row>
    <row r="43" spans="1:17" ht="15" customHeight="1" thickBot="1" x14ac:dyDescent="0.3">
      <c r="A43" s="82" t="s">
        <v>111</v>
      </c>
      <c r="B43" s="76">
        <f t="shared" ref="B43:N43" si="12">SUM(B44:B46)</f>
        <v>286666.05</v>
      </c>
      <c r="C43" s="76">
        <f t="shared" si="12"/>
        <v>404794.77</v>
      </c>
      <c r="D43" s="76">
        <f t="shared" si="12"/>
        <v>210597.44000000003</v>
      </c>
      <c r="E43" s="76">
        <f t="shared" si="12"/>
        <v>0</v>
      </c>
      <c r="F43" s="76">
        <f t="shared" si="12"/>
        <v>0</v>
      </c>
      <c r="G43" s="76">
        <f t="shared" si="12"/>
        <v>0</v>
      </c>
      <c r="H43" s="76">
        <f t="shared" si="12"/>
        <v>0</v>
      </c>
      <c r="I43" s="76">
        <f t="shared" si="12"/>
        <v>0</v>
      </c>
      <c r="J43" s="76">
        <f t="shared" si="12"/>
        <v>0</v>
      </c>
      <c r="K43" s="76">
        <f t="shared" si="12"/>
        <v>0</v>
      </c>
      <c r="L43" s="76">
        <f t="shared" si="12"/>
        <v>0</v>
      </c>
      <c r="M43" s="76">
        <f t="shared" si="12"/>
        <v>0</v>
      </c>
      <c r="N43" s="76">
        <f t="shared" si="12"/>
        <v>902058.26000000013</v>
      </c>
      <c r="Q43" s="87"/>
    </row>
    <row r="44" spans="1:17" ht="14.25" customHeight="1" thickBot="1" x14ac:dyDescent="0.3">
      <c r="A44" s="80" t="s">
        <v>112</v>
      </c>
      <c r="B44" s="71">
        <v>140663.82</v>
      </c>
      <c r="C44" s="71">
        <v>190340.97</v>
      </c>
      <c r="D44" s="71">
        <v>-9224.9899999999907</v>
      </c>
      <c r="E44" s="71"/>
      <c r="F44" s="71"/>
      <c r="G44" s="71"/>
      <c r="H44" s="71"/>
      <c r="I44" s="71"/>
      <c r="J44" s="71"/>
      <c r="K44" s="71"/>
      <c r="L44" s="71"/>
      <c r="M44" s="71"/>
      <c r="N44" s="83">
        <f t="shared" ref="N44:N55" si="13">SUM(B44:M44)</f>
        <v>321779.80000000005</v>
      </c>
      <c r="Q44" s="87"/>
    </row>
    <row r="45" spans="1:17" ht="14.25" customHeight="1" thickBot="1" x14ac:dyDescent="0.3">
      <c r="A45" s="80" t="s">
        <v>113</v>
      </c>
      <c r="B45" s="71">
        <v>109528.24</v>
      </c>
      <c r="C45" s="71">
        <v>164795.14000000001</v>
      </c>
      <c r="D45" s="71">
        <v>187654.06000000003</v>
      </c>
      <c r="E45" s="71"/>
      <c r="F45" s="71"/>
      <c r="G45" s="71"/>
      <c r="H45" s="71"/>
      <c r="I45" s="71"/>
      <c r="J45" s="71"/>
      <c r="K45" s="71"/>
      <c r="L45" s="71"/>
      <c r="M45" s="71"/>
      <c r="N45" s="83">
        <f t="shared" si="13"/>
        <v>461977.44000000006</v>
      </c>
      <c r="Q45" s="87"/>
    </row>
    <row r="46" spans="1:17" ht="15" customHeight="1" thickBot="1" x14ac:dyDescent="0.3">
      <c r="A46" s="80" t="s">
        <v>114</v>
      </c>
      <c r="B46" s="71">
        <v>36473.99</v>
      </c>
      <c r="C46" s="71">
        <v>49658.66</v>
      </c>
      <c r="D46" s="71">
        <v>32168.370000000003</v>
      </c>
      <c r="E46" s="71"/>
      <c r="F46" s="71"/>
      <c r="G46" s="71"/>
      <c r="H46" s="71"/>
      <c r="I46" s="71"/>
      <c r="J46" s="71"/>
      <c r="K46" s="71"/>
      <c r="L46" s="71"/>
      <c r="M46" s="71"/>
      <c r="N46" s="83">
        <f t="shared" si="13"/>
        <v>118301.01999999999</v>
      </c>
      <c r="Q46" s="87"/>
    </row>
    <row r="47" spans="1:17" ht="15.75" customHeight="1" thickBot="1" x14ac:dyDescent="0.3">
      <c r="A47" s="70" t="s">
        <v>48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83">
        <f t="shared" si="13"/>
        <v>0</v>
      </c>
      <c r="Q47" s="87"/>
    </row>
    <row r="48" spans="1:17" ht="15" customHeight="1" thickBot="1" x14ac:dyDescent="0.3">
      <c r="A48" s="70" t="s">
        <v>49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83">
        <f t="shared" si="13"/>
        <v>0</v>
      </c>
      <c r="Q48" s="87"/>
    </row>
    <row r="49" spans="1:17" ht="15" customHeight="1" thickBot="1" x14ac:dyDescent="0.3">
      <c r="A49" s="70" t="s">
        <v>50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83">
        <f t="shared" si="13"/>
        <v>0</v>
      </c>
      <c r="Q49" s="87"/>
    </row>
    <row r="50" spans="1:17" ht="15" customHeight="1" thickBot="1" x14ac:dyDescent="0.3">
      <c r="A50" s="70" t="s">
        <v>115</v>
      </c>
      <c r="B50" s="71">
        <v>227760.21</v>
      </c>
      <c r="C50" s="71">
        <v>210303.49</v>
      </c>
      <c r="D50" s="71">
        <v>163159.51</v>
      </c>
      <c r="E50" s="71"/>
      <c r="F50" s="71"/>
      <c r="G50" s="71"/>
      <c r="H50" s="71"/>
      <c r="I50" s="71"/>
      <c r="J50" s="71"/>
      <c r="K50" s="71"/>
      <c r="L50" s="71"/>
      <c r="M50" s="71"/>
      <c r="N50" s="83">
        <f t="shared" si="13"/>
        <v>601223.21</v>
      </c>
      <c r="Q50" s="87"/>
    </row>
    <row r="51" spans="1:17" ht="15" customHeight="1" thickBot="1" x14ac:dyDescent="0.3">
      <c r="A51" s="70" t="s">
        <v>52</v>
      </c>
      <c r="B51" s="71">
        <v>42765.87</v>
      </c>
      <c r="C51" s="71">
        <v>28173.53</v>
      </c>
      <c r="D51" s="71">
        <v>25957.33</v>
      </c>
      <c r="E51" s="71"/>
      <c r="F51" s="71"/>
      <c r="G51" s="71"/>
      <c r="H51" s="71"/>
      <c r="I51" s="71"/>
      <c r="J51" s="71"/>
      <c r="K51" s="71"/>
      <c r="L51" s="71"/>
      <c r="M51" s="71"/>
      <c r="N51" s="83">
        <f t="shared" si="13"/>
        <v>96896.73</v>
      </c>
      <c r="Q51" s="87"/>
    </row>
    <row r="52" spans="1:17" ht="15" customHeight="1" thickBot="1" x14ac:dyDescent="0.3">
      <c r="A52" s="70" t="s">
        <v>53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83">
        <f t="shared" si="13"/>
        <v>0</v>
      </c>
      <c r="Q52" s="87"/>
    </row>
    <row r="53" spans="1:17" ht="15" customHeight="1" thickBot="1" x14ac:dyDescent="0.3">
      <c r="A53" s="70" t="s">
        <v>54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83">
        <f t="shared" si="13"/>
        <v>0</v>
      </c>
      <c r="Q53" s="87"/>
    </row>
    <row r="54" spans="1:17" ht="15" customHeight="1" thickBot="1" x14ac:dyDescent="0.3">
      <c r="A54" s="70" t="s">
        <v>116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83">
        <f t="shared" si="13"/>
        <v>0</v>
      </c>
      <c r="Q54" s="87"/>
    </row>
    <row r="55" spans="1:17" ht="15" customHeight="1" thickBot="1" x14ac:dyDescent="0.3">
      <c r="A55" s="70" t="s">
        <v>57</v>
      </c>
      <c r="B55" s="71">
        <v>41837.449999999997</v>
      </c>
      <c r="C55" s="71">
        <v>41759.019999999997</v>
      </c>
      <c r="D55" s="71">
        <v>41438.770000000004</v>
      </c>
      <c r="E55" s="71"/>
      <c r="F55" s="71"/>
      <c r="G55" s="71"/>
      <c r="H55" s="71"/>
      <c r="I55" s="71"/>
      <c r="J55" s="71"/>
      <c r="K55" s="71"/>
      <c r="L55" s="71"/>
      <c r="M55" s="71"/>
      <c r="N55" s="83">
        <f t="shared" si="13"/>
        <v>125035.24</v>
      </c>
      <c r="Q55" s="87"/>
    </row>
    <row r="56" spans="1:17" ht="15" customHeight="1" thickBot="1" x14ac:dyDescent="0.3">
      <c r="A56" s="73" t="s">
        <v>117</v>
      </c>
      <c r="B56" s="72">
        <f t="shared" ref="B56:N56" si="14">B28+B38+B43+B50+B51+B52+B53+B54+B55+B47+B48+B49</f>
        <v>3407337.95</v>
      </c>
      <c r="C56" s="72">
        <f t="shared" si="14"/>
        <v>3627246.8999999994</v>
      </c>
      <c r="D56" s="72">
        <f t="shared" si="14"/>
        <v>3078755.6599999997</v>
      </c>
      <c r="E56" s="72">
        <f t="shared" si="14"/>
        <v>0</v>
      </c>
      <c r="F56" s="72">
        <f t="shared" si="14"/>
        <v>0</v>
      </c>
      <c r="G56" s="72">
        <f t="shared" si="14"/>
        <v>0</v>
      </c>
      <c r="H56" s="72">
        <f t="shared" si="14"/>
        <v>0</v>
      </c>
      <c r="I56" s="72">
        <f t="shared" si="14"/>
        <v>0</v>
      </c>
      <c r="J56" s="72">
        <f t="shared" si="14"/>
        <v>0</v>
      </c>
      <c r="K56" s="72">
        <f t="shared" si="14"/>
        <v>0</v>
      </c>
      <c r="L56" s="72">
        <f t="shared" si="14"/>
        <v>0</v>
      </c>
      <c r="M56" s="72">
        <f t="shared" si="14"/>
        <v>0</v>
      </c>
      <c r="N56" s="72">
        <f t="shared" si="14"/>
        <v>10113340.51</v>
      </c>
      <c r="Q56" s="87"/>
    </row>
    <row r="57" spans="1:17" ht="15" customHeight="1" thickBot="1" x14ac:dyDescent="0.3">
      <c r="A57" s="67" t="s">
        <v>55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Q57" s="87"/>
    </row>
    <row r="58" spans="1:17" ht="15" customHeight="1" thickBot="1" x14ac:dyDescent="0.3">
      <c r="A58" s="70" t="s">
        <v>118</v>
      </c>
      <c r="B58" s="71"/>
      <c r="C58" s="71">
        <v>7938</v>
      </c>
      <c r="D58" s="71">
        <v>1157</v>
      </c>
      <c r="E58" s="71"/>
      <c r="F58" s="71"/>
      <c r="G58" s="71"/>
      <c r="H58" s="71"/>
      <c r="I58" s="71"/>
      <c r="J58" s="71"/>
      <c r="K58" s="71"/>
      <c r="L58" s="71"/>
      <c r="M58" s="71"/>
      <c r="N58" s="84">
        <f>SUM(B58:M58)</f>
        <v>9095</v>
      </c>
      <c r="Q58" s="87"/>
    </row>
    <row r="59" spans="1:17" ht="15" customHeight="1" thickBot="1" x14ac:dyDescent="0.3">
      <c r="A59" s="70" t="s">
        <v>119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84">
        <f>SUM(B59:M59)</f>
        <v>0</v>
      </c>
      <c r="Q59" s="87"/>
    </row>
    <row r="60" spans="1:17" ht="15" customHeight="1" thickBot="1" x14ac:dyDescent="0.3">
      <c r="A60" s="70" t="s">
        <v>120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84">
        <f>SUM(B60:M60)</f>
        <v>0</v>
      </c>
      <c r="Q60" s="87"/>
    </row>
    <row r="61" spans="1:17" ht="15" customHeight="1" thickBot="1" x14ac:dyDescent="0.3">
      <c r="A61" s="70" t="s">
        <v>121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84">
        <f>SUM(B61:M61)</f>
        <v>0</v>
      </c>
      <c r="Q61" s="87"/>
    </row>
    <row r="62" spans="1:17" ht="15" customHeight="1" thickBot="1" x14ac:dyDescent="0.3">
      <c r="A62" s="73" t="s">
        <v>122</v>
      </c>
      <c r="B62" s="76">
        <f t="shared" ref="B62:N62" si="15">SUM(B58:B61)</f>
        <v>0</v>
      </c>
      <c r="C62" s="76">
        <f t="shared" si="15"/>
        <v>7938</v>
      </c>
      <c r="D62" s="76">
        <f t="shared" si="15"/>
        <v>1157</v>
      </c>
      <c r="E62" s="76">
        <f t="shared" si="15"/>
        <v>0</v>
      </c>
      <c r="F62" s="76">
        <f t="shared" si="15"/>
        <v>0</v>
      </c>
      <c r="G62" s="76">
        <f t="shared" si="15"/>
        <v>0</v>
      </c>
      <c r="H62" s="76">
        <f t="shared" si="15"/>
        <v>0</v>
      </c>
      <c r="I62" s="76">
        <f t="shared" si="15"/>
        <v>0</v>
      </c>
      <c r="J62" s="76">
        <f t="shared" si="15"/>
        <v>0</v>
      </c>
      <c r="K62" s="76">
        <f t="shared" si="15"/>
        <v>0</v>
      </c>
      <c r="L62" s="76">
        <f t="shared" si="15"/>
        <v>0</v>
      </c>
      <c r="M62" s="76">
        <f t="shared" si="15"/>
        <v>0</v>
      </c>
      <c r="N62" s="84">
        <f t="shared" si="15"/>
        <v>9095</v>
      </c>
      <c r="Q62" s="87"/>
    </row>
    <row r="63" spans="1:17" ht="15" customHeight="1" thickBot="1" x14ac:dyDescent="0.3">
      <c r="A63" s="73" t="s">
        <v>123</v>
      </c>
      <c r="B63" s="76">
        <f t="shared" ref="B63:N63" si="16">B56+B62</f>
        <v>3407337.95</v>
      </c>
      <c r="C63" s="76">
        <f t="shared" si="16"/>
        <v>3635184.8999999994</v>
      </c>
      <c r="D63" s="76">
        <f t="shared" si="16"/>
        <v>3079912.6599999997</v>
      </c>
      <c r="E63" s="76">
        <f t="shared" si="16"/>
        <v>0</v>
      </c>
      <c r="F63" s="76">
        <f t="shared" si="16"/>
        <v>0</v>
      </c>
      <c r="G63" s="76">
        <f t="shared" si="16"/>
        <v>0</v>
      </c>
      <c r="H63" s="76">
        <f t="shared" si="16"/>
        <v>0</v>
      </c>
      <c r="I63" s="76">
        <f t="shared" si="16"/>
        <v>0</v>
      </c>
      <c r="J63" s="76">
        <f t="shared" si="16"/>
        <v>0</v>
      </c>
      <c r="K63" s="76">
        <f t="shared" si="16"/>
        <v>0</v>
      </c>
      <c r="L63" s="76">
        <f t="shared" si="16"/>
        <v>0</v>
      </c>
      <c r="M63" s="76">
        <f t="shared" si="16"/>
        <v>0</v>
      </c>
      <c r="N63" s="84">
        <f t="shared" si="16"/>
        <v>10122435.51</v>
      </c>
      <c r="Q63" s="87"/>
    </row>
    <row r="64" spans="1:17" ht="15" customHeight="1" thickBot="1" x14ac:dyDescent="0.3">
      <c r="A64" s="73" t="s">
        <v>124</v>
      </c>
      <c r="B64" s="76">
        <f t="shared" ref="B64:N64" si="17">B26-B63</f>
        <v>-117217.95999999996</v>
      </c>
      <c r="C64" s="76">
        <f t="shared" si="17"/>
        <v>-346942.43999999948</v>
      </c>
      <c r="D64" s="76">
        <f t="shared" si="17"/>
        <v>209081.31000000052</v>
      </c>
      <c r="E64" s="76">
        <f t="shared" si="17"/>
        <v>0</v>
      </c>
      <c r="F64" s="76">
        <f t="shared" si="17"/>
        <v>0</v>
      </c>
      <c r="G64" s="76">
        <f t="shared" si="17"/>
        <v>0</v>
      </c>
      <c r="H64" s="76">
        <f t="shared" si="17"/>
        <v>0</v>
      </c>
      <c r="I64" s="76">
        <f t="shared" si="17"/>
        <v>0</v>
      </c>
      <c r="J64" s="76">
        <f t="shared" si="17"/>
        <v>0</v>
      </c>
      <c r="K64" s="76">
        <f t="shared" si="17"/>
        <v>0</v>
      </c>
      <c r="L64" s="76">
        <f t="shared" si="17"/>
        <v>0</v>
      </c>
      <c r="M64" s="76">
        <f t="shared" si="17"/>
        <v>0</v>
      </c>
      <c r="N64" s="81">
        <f t="shared" si="17"/>
        <v>-255079.08999999799</v>
      </c>
      <c r="Q64" s="87"/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87"/>
      <c r="C66" s="87"/>
      <c r="D66" s="87"/>
      <c r="E66" s="87"/>
      <c r="F66" s="87"/>
      <c r="G66" s="87"/>
      <c r="H66" s="88"/>
      <c r="I66" s="88"/>
      <c r="N66" s="87"/>
    </row>
    <row r="67" spans="1:14" ht="15" customHeight="1" thickBot="1" x14ac:dyDescent="0.3">
      <c r="A67" s="89" t="s">
        <v>125</v>
      </c>
      <c r="B67" s="87"/>
      <c r="C67" s="87"/>
      <c r="D67" s="87"/>
      <c r="E67" s="87"/>
      <c r="F67" s="87"/>
      <c r="G67" s="87"/>
      <c r="H67" s="88"/>
      <c r="I67" s="88"/>
      <c r="N67" s="87"/>
    </row>
    <row r="68" spans="1:14" ht="15" customHeight="1" thickBot="1" x14ac:dyDescent="0.3">
      <c r="A68" s="70" t="s">
        <v>126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1"/>
    </row>
    <row r="69" spans="1:14" ht="15" customHeight="1" x14ac:dyDescent="0.25">
      <c r="A69" s="85"/>
      <c r="B69" s="87"/>
      <c r="C69" s="87"/>
      <c r="D69" s="87"/>
      <c r="E69" s="87"/>
      <c r="F69" s="87"/>
      <c r="G69" s="87"/>
      <c r="H69" s="88"/>
      <c r="I69" s="88"/>
      <c r="N69" s="87"/>
    </row>
    <row r="70" spans="1:14" ht="15" customHeight="1" thickBot="1" x14ac:dyDescent="0.3">
      <c r="A70" s="63" t="s">
        <v>127</v>
      </c>
      <c r="B70" s="87"/>
      <c r="C70" s="87"/>
      <c r="D70" s="87"/>
      <c r="E70" s="87"/>
      <c r="F70" s="87"/>
      <c r="G70" s="87"/>
      <c r="H70" s="88"/>
      <c r="I70" s="88"/>
      <c r="N70" s="87"/>
    </row>
    <row r="71" spans="1:14" ht="15" customHeight="1" thickBot="1" x14ac:dyDescent="0.3">
      <c r="A71" s="70" t="s">
        <v>128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84">
        <f>D71</f>
        <v>0</v>
      </c>
    </row>
    <row r="72" spans="1:14" ht="15" customHeight="1" thickBot="1" x14ac:dyDescent="0.3">
      <c r="A72" s="70" t="s">
        <v>49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84">
        <f>D72</f>
        <v>0</v>
      </c>
    </row>
    <row r="73" spans="1:14" ht="15" customHeight="1" thickBot="1" x14ac:dyDescent="0.3">
      <c r="A73" s="70" t="s">
        <v>50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84">
        <f>D73</f>
        <v>0</v>
      </c>
    </row>
    <row r="74" spans="1:14" ht="15" customHeight="1" x14ac:dyDescent="0.25">
      <c r="A74" s="85"/>
      <c r="B74" s="87"/>
      <c r="C74" s="87"/>
      <c r="D74" s="87"/>
      <c r="E74" s="87"/>
      <c r="F74" s="87"/>
      <c r="G74" s="87"/>
      <c r="H74" s="88"/>
      <c r="I74" s="88"/>
      <c r="N74" s="87"/>
    </row>
    <row r="75" spans="1:14" ht="15" customHeight="1" thickBot="1" x14ac:dyDescent="0.3">
      <c r="A75" s="63" t="s">
        <v>129</v>
      </c>
      <c r="B75" s="87"/>
      <c r="C75" s="87"/>
      <c r="D75" s="87"/>
      <c r="E75" s="87"/>
      <c r="F75" s="87"/>
      <c r="G75" s="87"/>
      <c r="H75" s="88"/>
      <c r="I75" s="88"/>
      <c r="N75" s="87"/>
    </row>
    <row r="76" spans="1:14" ht="15" customHeight="1" thickBot="1" x14ac:dyDescent="0.3">
      <c r="A76" s="70" t="s">
        <v>130</v>
      </c>
      <c r="B76" s="71">
        <v>3120</v>
      </c>
      <c r="C76" s="71">
        <v>4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  <c r="M76" s="71">
        <v>0</v>
      </c>
      <c r="N76" s="84">
        <f>SUM(B76:M76)</f>
        <v>3124</v>
      </c>
    </row>
    <row r="77" spans="1:14" ht="15" customHeight="1" thickBot="1" x14ac:dyDescent="0.3">
      <c r="A77" s="70" t="s">
        <v>118</v>
      </c>
      <c r="B77" s="71">
        <v>0</v>
      </c>
      <c r="C77" s="71">
        <v>0</v>
      </c>
      <c r="D77" s="71">
        <v>0</v>
      </c>
      <c r="E77" s="71">
        <v>0</v>
      </c>
      <c r="F77" s="71">
        <v>0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  <c r="M77" s="71">
        <v>0</v>
      </c>
      <c r="N77" s="84">
        <f>SUM(B77:M77)</f>
        <v>0</v>
      </c>
    </row>
    <row r="78" spans="1:14" ht="15" customHeight="1" x14ac:dyDescent="0.25">
      <c r="A78" s="85"/>
      <c r="B78" s="87"/>
      <c r="C78" s="87"/>
      <c r="D78" s="87"/>
      <c r="E78" s="87"/>
      <c r="F78" s="87"/>
      <c r="G78" s="87"/>
      <c r="H78" s="88"/>
      <c r="I78" s="88"/>
      <c r="N78" s="87"/>
    </row>
    <row r="79" spans="1:14" ht="15" customHeight="1" thickBot="1" x14ac:dyDescent="0.3">
      <c r="A79" s="93" t="s">
        <v>131</v>
      </c>
      <c r="B79" s="87"/>
      <c r="C79" s="87"/>
      <c r="D79" s="87"/>
      <c r="E79" s="87"/>
      <c r="F79" s="87"/>
      <c r="G79" s="87"/>
      <c r="H79" s="88"/>
      <c r="I79" s="88"/>
      <c r="N79" s="87"/>
    </row>
    <row r="80" spans="1:14" ht="25.5" customHeight="1" thickBot="1" x14ac:dyDescent="0.3">
      <c r="A80" s="70" t="s">
        <v>132</v>
      </c>
      <c r="B80" s="71">
        <v>0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84"/>
    </row>
    <row r="81" spans="1:14" ht="15" customHeight="1" x14ac:dyDescent="0.25">
      <c r="A81" s="85"/>
      <c r="B81" s="87"/>
      <c r="C81" s="87"/>
      <c r="D81" s="87"/>
      <c r="E81" s="87"/>
      <c r="F81" s="87"/>
      <c r="G81" s="87"/>
      <c r="H81" s="88"/>
      <c r="I81" s="88"/>
      <c r="N81" s="87"/>
    </row>
    <row r="82" spans="1:14" ht="15" customHeight="1" thickBot="1" x14ac:dyDescent="0.3">
      <c r="A82" s="93" t="s">
        <v>133</v>
      </c>
      <c r="B82" s="87"/>
      <c r="C82" s="87"/>
      <c r="D82" s="87"/>
      <c r="E82" s="87"/>
      <c r="F82" s="87"/>
      <c r="G82" s="87"/>
      <c r="H82" s="88"/>
      <c r="I82" s="88"/>
      <c r="N82" s="87"/>
    </row>
    <row r="83" spans="1:14" ht="20.25" customHeight="1" thickBot="1" x14ac:dyDescent="0.3">
      <c r="A83" s="70" t="s">
        <v>126</v>
      </c>
      <c r="B83" s="94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1"/>
    </row>
    <row r="84" spans="1:14" ht="15" customHeight="1" x14ac:dyDescent="0.25">
      <c r="A84" s="85"/>
      <c r="B84" s="87"/>
      <c r="C84" s="87"/>
      <c r="D84" s="87"/>
      <c r="E84" s="87"/>
      <c r="F84" s="87"/>
      <c r="G84" s="87"/>
      <c r="H84" s="88"/>
      <c r="I84" s="88"/>
      <c r="N84" s="87"/>
    </row>
    <row r="85" spans="1:14" ht="15" customHeight="1" thickBot="1" x14ac:dyDescent="0.3">
      <c r="A85" s="106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</row>
    <row r="86" spans="1:14" ht="15" customHeight="1" thickBot="1" x14ac:dyDescent="0.3">
      <c r="A86" s="70"/>
      <c r="B86" s="95" t="s">
        <v>81</v>
      </c>
      <c r="C86" s="10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10"/>
    </row>
    <row r="87" spans="1:14" ht="15" customHeight="1" thickBot="1" x14ac:dyDescent="0.3">
      <c r="A87" s="96"/>
      <c r="B87" s="95" t="s">
        <v>62</v>
      </c>
      <c r="C87" s="100" t="s">
        <v>134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2"/>
    </row>
    <row r="88" spans="1:14" ht="15" customHeight="1" thickBot="1" x14ac:dyDescent="0.3">
      <c r="A88" s="97"/>
      <c r="B88" s="95" t="s">
        <v>63</v>
      </c>
      <c r="C88" s="100" t="s">
        <v>135</v>
      </c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2"/>
    </row>
    <row r="89" spans="1:14" ht="15" customHeight="1" thickBot="1" x14ac:dyDescent="0.3">
      <c r="A89" s="97"/>
      <c r="B89" s="95" t="s">
        <v>64</v>
      </c>
      <c r="C89" s="100" t="s">
        <v>138</v>
      </c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2"/>
    </row>
    <row r="90" spans="1:14" ht="15" customHeight="1" thickBot="1" x14ac:dyDescent="0.3">
      <c r="A90" s="97"/>
      <c r="B90" s="95" t="s">
        <v>65</v>
      </c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2"/>
    </row>
    <row r="91" spans="1:14" ht="15" customHeight="1" thickBot="1" x14ac:dyDescent="0.3">
      <c r="A91" s="97"/>
      <c r="B91" s="95" t="s">
        <v>66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2"/>
    </row>
    <row r="92" spans="1:14" ht="15" customHeight="1" thickBot="1" x14ac:dyDescent="0.3">
      <c r="A92" s="97"/>
      <c r="B92" s="95" t="s">
        <v>67</v>
      </c>
      <c r="C92" s="100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2"/>
    </row>
    <row r="93" spans="1:14" ht="15" customHeight="1" thickBot="1" x14ac:dyDescent="0.3">
      <c r="A93" s="97"/>
      <c r="B93" s="95" t="s">
        <v>68</v>
      </c>
      <c r="C93" s="100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2"/>
    </row>
    <row r="94" spans="1:14" ht="15" customHeight="1" thickBot="1" x14ac:dyDescent="0.3">
      <c r="A94" s="97"/>
      <c r="B94" s="95" t="s">
        <v>69</v>
      </c>
      <c r="C94" s="100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2"/>
    </row>
    <row r="95" spans="1:14" ht="15" customHeight="1" thickBot="1" x14ac:dyDescent="0.3">
      <c r="A95" s="97"/>
      <c r="B95" s="95" t="s">
        <v>70</v>
      </c>
      <c r="C95" s="100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2"/>
    </row>
    <row r="96" spans="1:14" ht="15" customHeight="1" thickBot="1" x14ac:dyDescent="0.3">
      <c r="A96" s="97"/>
      <c r="B96" s="95" t="s">
        <v>71</v>
      </c>
      <c r="C96" s="100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2"/>
    </row>
    <row r="97" spans="1:14" s="86" customFormat="1" ht="15" customHeight="1" thickBot="1" x14ac:dyDescent="0.3">
      <c r="A97" s="97"/>
      <c r="B97" s="95" t="s">
        <v>72</v>
      </c>
      <c r="C97" s="100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2"/>
    </row>
    <row r="98" spans="1:14" s="86" customFormat="1" ht="15" customHeight="1" thickBot="1" x14ac:dyDescent="0.3">
      <c r="A98" s="97"/>
      <c r="B98" s="95" t="s">
        <v>73</v>
      </c>
      <c r="C98" s="100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2"/>
    </row>
    <row r="99" spans="1:14" ht="36" customHeight="1" thickBot="1" x14ac:dyDescent="0.3">
      <c r="A99" s="98"/>
      <c r="B99" s="95" t="s">
        <v>136</v>
      </c>
      <c r="C99" s="100" t="s">
        <v>137</v>
      </c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2"/>
    </row>
    <row r="100" spans="1:14" x14ac:dyDescent="0.25">
      <c r="C100" s="88"/>
      <c r="G100" s="88"/>
      <c r="J100" s="88"/>
      <c r="L100" s="88"/>
    </row>
    <row r="102" spans="1:14" x14ac:dyDescent="0.25">
      <c r="B102" s="99"/>
      <c r="C102" s="99"/>
      <c r="M102" s="86"/>
      <c r="N102" s="86"/>
    </row>
    <row r="103" spans="1:14" x14ac:dyDescent="0.25">
      <c r="B103" s="99"/>
      <c r="C103" s="99"/>
    </row>
  </sheetData>
  <autoFilter ref="A6:N73" xr:uid="{00000000-0009-0000-0000-000001000000}"/>
  <mergeCells count="18">
    <mergeCell ref="C94:N94"/>
    <mergeCell ref="C95:N95"/>
    <mergeCell ref="C96:N96"/>
    <mergeCell ref="C97:N97"/>
    <mergeCell ref="C98:N98"/>
    <mergeCell ref="C99:N99"/>
    <mergeCell ref="C88:N88"/>
    <mergeCell ref="C89:N89"/>
    <mergeCell ref="C90:N90"/>
    <mergeCell ref="C91:N91"/>
    <mergeCell ref="C92:N92"/>
    <mergeCell ref="C93:N93"/>
    <mergeCell ref="A1:N1"/>
    <mergeCell ref="A2:N2"/>
    <mergeCell ref="A3:N3"/>
    <mergeCell ref="A85:N85"/>
    <mergeCell ref="C86:N86"/>
    <mergeCell ref="C87:N87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04279-D423-4833-BE7C-1CEAA9C1A008}">
  <sheetPr>
    <pageSetUpPr fitToPage="1"/>
  </sheetPr>
  <dimension ref="A1:Q90"/>
  <sheetViews>
    <sheetView workbookViewId="0">
      <selection activeCell="A49" sqref="A49"/>
    </sheetView>
  </sheetViews>
  <sheetFormatPr defaultColWidth="7.7109375" defaultRowHeight="15" x14ac:dyDescent="0.25"/>
  <cols>
    <col min="1" max="1" width="60.42578125" style="41" customWidth="1"/>
    <col min="2" max="4" width="15.42578125" style="11" bestFit="1" customWidth="1"/>
    <col min="5" max="5" width="15.7109375" style="11" customWidth="1"/>
    <col min="6" max="7" width="15.85546875" style="11" customWidth="1"/>
    <col min="8" max="8" width="15.42578125" style="11" customWidth="1"/>
    <col min="9" max="9" width="17.28515625" style="11" customWidth="1"/>
    <col min="10" max="11" width="15.5703125" style="11" customWidth="1"/>
    <col min="12" max="12" width="15.7109375" style="11" customWidth="1"/>
    <col min="13" max="13" width="15.42578125" style="11" customWidth="1"/>
    <col min="14" max="14" width="17.28515625" style="11" customWidth="1"/>
    <col min="15" max="15" width="7.7109375" style="11"/>
    <col min="16" max="17" width="9.85546875" style="11" bestFit="1" customWidth="1"/>
    <col min="18" max="16384" width="7.7109375" style="11"/>
  </cols>
  <sheetData>
    <row r="1" spans="1:17" s="3" customForma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2"/>
    </row>
    <row r="2" spans="1:17" s="3" customFormat="1" x14ac:dyDescent="0.25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2"/>
    </row>
    <row r="3" spans="1:17" s="3" customFormat="1" x14ac:dyDescent="0.25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2"/>
    </row>
    <row r="4" spans="1:17" s="3" customFormat="1" x14ac:dyDescent="0.2">
      <c r="A4" s="4"/>
      <c r="B4" s="5"/>
      <c r="C4" s="2"/>
      <c r="D4" s="5"/>
      <c r="E4" s="2"/>
      <c r="F4" s="5"/>
      <c r="G4" s="6"/>
      <c r="H4" s="2"/>
      <c r="I4" s="2"/>
      <c r="J4" s="2"/>
      <c r="K4" s="2"/>
      <c r="L4" s="2"/>
      <c r="M4" s="2"/>
      <c r="N4" s="2"/>
      <c r="O4" s="2"/>
    </row>
    <row r="5" spans="1:17" s="3" customFormat="1" x14ac:dyDescent="0.25">
      <c r="A5" s="7"/>
      <c r="D5" s="8" t="s">
        <v>3</v>
      </c>
      <c r="E5" s="9" t="s">
        <v>4</v>
      </c>
      <c r="F5" s="9"/>
      <c r="G5" s="9"/>
      <c r="H5" s="9"/>
      <c r="I5" s="10"/>
      <c r="J5" s="10"/>
      <c r="K5" s="10"/>
      <c r="L5" s="10"/>
      <c r="M5" s="10"/>
      <c r="N5" s="2"/>
      <c r="O5" s="2"/>
    </row>
    <row r="6" spans="1:17" s="3" customFormat="1" x14ac:dyDescent="0.25">
      <c r="A6" s="4"/>
      <c r="B6" s="5"/>
      <c r="C6" s="2"/>
      <c r="D6" s="5"/>
      <c r="E6" s="2"/>
      <c r="F6" s="5"/>
      <c r="G6" s="2"/>
      <c r="H6" s="2"/>
      <c r="I6" s="2"/>
      <c r="J6" s="2"/>
      <c r="K6" s="2"/>
      <c r="L6" s="2"/>
      <c r="M6" s="2"/>
      <c r="N6" s="2"/>
      <c r="O6" s="2"/>
    </row>
    <row r="7" spans="1:17" s="3" customFormat="1" x14ac:dyDescent="0.25">
      <c r="A7" s="4"/>
      <c r="B7" s="5"/>
      <c r="C7" s="2"/>
      <c r="D7" s="5"/>
      <c r="E7" s="2"/>
      <c r="F7" s="5"/>
      <c r="G7" s="2"/>
      <c r="H7" s="2"/>
      <c r="I7" s="2"/>
      <c r="J7" s="2"/>
      <c r="K7" s="2"/>
      <c r="L7" s="2"/>
      <c r="M7" s="2"/>
      <c r="N7" s="2"/>
      <c r="O7" s="2"/>
    </row>
    <row r="8" spans="1:17" ht="18" x14ac:dyDescent="0.25">
      <c r="A8" s="112" t="s">
        <v>5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7" ht="20.25" x14ac:dyDescent="0.25">
      <c r="A9" s="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7" s="16" customFormat="1" ht="15.75" x14ac:dyDescent="0.25">
      <c r="A10" s="13"/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4" t="s">
        <v>13</v>
      </c>
      <c r="J10" s="14" t="s">
        <v>14</v>
      </c>
      <c r="K10" s="14" t="s">
        <v>15</v>
      </c>
      <c r="L10" s="14" t="s">
        <v>16</v>
      </c>
      <c r="M10" s="14" t="s">
        <v>17</v>
      </c>
      <c r="N10" s="15" t="s">
        <v>18</v>
      </c>
    </row>
    <row r="11" spans="1:17" s="20" customFormat="1" ht="15.75" x14ac:dyDescent="0.25">
      <c r="A11" s="17" t="s">
        <v>19</v>
      </c>
      <c r="B11" s="18">
        <v>2373085.09</v>
      </c>
      <c r="C11" s="18">
        <v>2273482.83</v>
      </c>
      <c r="D11" s="18">
        <v>2301393.5500000007</v>
      </c>
      <c r="E11" s="18">
        <f t="shared" ref="E11:M11" si="0">D57</f>
        <v>2258653.5300000017</v>
      </c>
      <c r="F11" s="18">
        <f t="shared" si="0"/>
        <v>2258653.5300000017</v>
      </c>
      <c r="G11" s="18">
        <f t="shared" si="0"/>
        <v>2258653.5300000017</v>
      </c>
      <c r="H11" s="18">
        <f t="shared" si="0"/>
        <v>2258653.5300000017</v>
      </c>
      <c r="I11" s="18">
        <f t="shared" si="0"/>
        <v>2258653.5300000017</v>
      </c>
      <c r="J11" s="18">
        <f t="shared" si="0"/>
        <v>2258653.5300000017</v>
      </c>
      <c r="K11" s="18">
        <f t="shared" si="0"/>
        <v>2258653.5300000017</v>
      </c>
      <c r="L11" s="18">
        <f t="shared" si="0"/>
        <v>2258653.5300000017</v>
      </c>
      <c r="M11" s="18">
        <f t="shared" si="0"/>
        <v>2258653.5300000017</v>
      </c>
      <c r="N11" s="19">
        <f>B11</f>
        <v>2373085.09</v>
      </c>
      <c r="Q11" s="113"/>
    </row>
    <row r="12" spans="1:17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Q12" s="113"/>
    </row>
    <row r="13" spans="1:17" x14ac:dyDescent="0.25">
      <c r="A13" s="23" t="s">
        <v>20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Q13" s="113"/>
    </row>
    <row r="14" spans="1:17" x14ac:dyDescent="0.2">
      <c r="A14" s="25" t="s">
        <v>21</v>
      </c>
      <c r="B14" s="26">
        <v>3265843.2000000002</v>
      </c>
      <c r="C14" s="26">
        <v>3265843.2000000002</v>
      </c>
      <c r="D14" s="26">
        <v>3265843.2000000002</v>
      </c>
      <c r="E14" s="26"/>
      <c r="F14" s="26"/>
      <c r="G14" s="26"/>
      <c r="H14" s="26"/>
      <c r="I14" s="26"/>
      <c r="J14" s="27"/>
      <c r="K14" s="26"/>
      <c r="L14" s="27"/>
      <c r="M14" s="27"/>
      <c r="N14" s="28">
        <f t="shared" ref="N14:N19" si="1">SUM(B14:M14)</f>
        <v>9797529.6000000015</v>
      </c>
      <c r="Q14" s="113"/>
    </row>
    <row r="15" spans="1:17" x14ac:dyDescent="0.2">
      <c r="A15" s="25" t="s">
        <v>22</v>
      </c>
      <c r="B15" s="26">
        <v>0</v>
      </c>
      <c r="C15" s="27">
        <v>0</v>
      </c>
      <c r="D15" s="27">
        <v>0</v>
      </c>
      <c r="E15" s="27"/>
      <c r="F15" s="27"/>
      <c r="G15" s="27"/>
      <c r="H15" s="27"/>
      <c r="I15" s="27"/>
      <c r="J15" s="27"/>
      <c r="K15" s="27"/>
      <c r="L15" s="27"/>
      <c r="M15" s="27"/>
      <c r="N15" s="28">
        <f t="shared" si="1"/>
        <v>0</v>
      </c>
      <c r="Q15" s="113"/>
    </row>
    <row r="16" spans="1:17" x14ac:dyDescent="0.2">
      <c r="A16" s="25" t="s">
        <v>23</v>
      </c>
      <c r="B16" s="26">
        <v>22452.660000000003</v>
      </c>
      <c r="C16" s="27">
        <v>20110.41</v>
      </c>
      <c r="D16" s="26">
        <v>21368.65</v>
      </c>
      <c r="E16" s="26"/>
      <c r="F16" s="27"/>
      <c r="G16" s="27"/>
      <c r="H16" s="27"/>
      <c r="I16" s="27"/>
      <c r="J16" s="27"/>
      <c r="K16" s="27"/>
      <c r="L16" s="27"/>
      <c r="M16" s="27"/>
      <c r="N16" s="28">
        <f t="shared" si="1"/>
        <v>63931.720000000008</v>
      </c>
      <c r="Q16" s="113"/>
    </row>
    <row r="17" spans="1:17" x14ac:dyDescent="0.2">
      <c r="A17" s="25" t="s">
        <v>24</v>
      </c>
      <c r="B17" s="26">
        <v>0</v>
      </c>
      <c r="C17" s="27">
        <v>0</v>
      </c>
      <c r="D17" s="27">
        <v>0</v>
      </c>
      <c r="E17" s="27"/>
      <c r="F17" s="27"/>
      <c r="G17" s="27"/>
      <c r="H17" s="27"/>
      <c r="I17" s="27"/>
      <c r="J17" s="27"/>
      <c r="K17" s="27"/>
      <c r="L17" s="27"/>
      <c r="M17" s="27"/>
      <c r="N17" s="28">
        <f t="shared" si="1"/>
        <v>0</v>
      </c>
      <c r="Q17" s="113"/>
    </row>
    <row r="18" spans="1:17" x14ac:dyDescent="0.2">
      <c r="A18" s="25" t="s">
        <v>25</v>
      </c>
      <c r="B18" s="26">
        <v>0</v>
      </c>
      <c r="C18" s="27">
        <v>0</v>
      </c>
      <c r="D18" s="27">
        <v>0</v>
      </c>
      <c r="E18" s="27"/>
      <c r="F18" s="27"/>
      <c r="G18" s="27"/>
      <c r="H18" s="27"/>
      <c r="I18" s="27"/>
      <c r="J18" s="27"/>
      <c r="K18" s="27"/>
      <c r="L18" s="27"/>
      <c r="M18" s="27"/>
      <c r="N18" s="28">
        <f t="shared" si="1"/>
        <v>0</v>
      </c>
      <c r="Q18" s="113"/>
    </row>
    <row r="19" spans="1:17" x14ac:dyDescent="0.2">
      <c r="A19" s="25" t="s">
        <v>26</v>
      </c>
      <c r="B19" s="29">
        <v>244579.09</v>
      </c>
      <c r="C19" s="27">
        <v>724.32999999999993</v>
      </c>
      <c r="D19" s="27">
        <v>525.48</v>
      </c>
      <c r="E19" s="27"/>
      <c r="F19" s="27"/>
      <c r="G19" s="27"/>
      <c r="H19" s="30"/>
      <c r="I19" s="27"/>
      <c r="J19" s="30"/>
      <c r="K19" s="30"/>
      <c r="L19" s="27"/>
      <c r="M19" s="27"/>
      <c r="N19" s="28">
        <f t="shared" si="1"/>
        <v>245828.9</v>
      </c>
      <c r="Q19" s="113"/>
    </row>
    <row r="20" spans="1:17" s="20" customFormat="1" ht="15.75" x14ac:dyDescent="0.25">
      <c r="A20" s="31" t="s">
        <v>27</v>
      </c>
      <c r="B20" s="32">
        <f t="shared" ref="B20:N20" si="2">SUM(B14:B19)</f>
        <v>3532874.95</v>
      </c>
      <c r="C20" s="32">
        <v>3286677.9400000004</v>
      </c>
      <c r="D20" s="32">
        <v>3287737.33</v>
      </c>
      <c r="E20" s="32">
        <f t="shared" si="2"/>
        <v>0</v>
      </c>
      <c r="F20" s="32">
        <f t="shared" si="2"/>
        <v>0</v>
      </c>
      <c r="G20" s="32">
        <f t="shared" si="2"/>
        <v>0</v>
      </c>
      <c r="H20" s="32">
        <f t="shared" si="2"/>
        <v>0</v>
      </c>
      <c r="I20" s="32">
        <f t="shared" si="2"/>
        <v>0</v>
      </c>
      <c r="J20" s="32">
        <f t="shared" si="2"/>
        <v>0</v>
      </c>
      <c r="K20" s="32">
        <f t="shared" si="2"/>
        <v>0</v>
      </c>
      <c r="L20" s="32">
        <f t="shared" si="2"/>
        <v>0</v>
      </c>
      <c r="M20" s="32">
        <f t="shared" si="2"/>
        <v>0</v>
      </c>
      <c r="N20" s="33">
        <f t="shared" si="2"/>
        <v>10107290.220000003</v>
      </c>
      <c r="Q20" s="113"/>
    </row>
    <row r="21" spans="1:17" x14ac:dyDescent="0.25">
      <c r="A21" s="2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Q21" s="113"/>
    </row>
    <row r="22" spans="1:17" x14ac:dyDescent="0.25">
      <c r="A22" s="35" t="s">
        <v>28</v>
      </c>
      <c r="B22" s="24"/>
      <c r="C22" s="24"/>
      <c r="D22" s="24"/>
      <c r="E22" s="36"/>
      <c r="F22" s="36"/>
      <c r="G22" s="24"/>
      <c r="H22" s="24"/>
      <c r="I22" s="24"/>
      <c r="J22" s="24"/>
      <c r="K22" s="24"/>
      <c r="L22" s="24"/>
      <c r="M22" s="24"/>
      <c r="N22" s="24"/>
      <c r="Q22" s="113"/>
    </row>
    <row r="23" spans="1:17" ht="15.75" x14ac:dyDescent="0.25">
      <c r="A23" s="37" t="s">
        <v>29</v>
      </c>
      <c r="B23" s="38">
        <f t="shared" ref="B23:M23" si="3">SUM(B24:B31)</f>
        <v>2273127.35</v>
      </c>
      <c r="C23" s="38">
        <v>1900328.5999999999</v>
      </c>
      <c r="D23" s="38">
        <v>1971972.1199999996</v>
      </c>
      <c r="E23" s="38">
        <f t="shared" si="3"/>
        <v>0</v>
      </c>
      <c r="F23" s="38">
        <f t="shared" si="3"/>
        <v>0</v>
      </c>
      <c r="G23" s="38">
        <f t="shared" si="3"/>
        <v>0</v>
      </c>
      <c r="H23" s="38">
        <f>SUM(H24:H31)</f>
        <v>0</v>
      </c>
      <c r="I23" s="38">
        <f t="shared" si="3"/>
        <v>0</v>
      </c>
      <c r="J23" s="38">
        <f t="shared" si="3"/>
        <v>0</v>
      </c>
      <c r="K23" s="38">
        <f t="shared" si="3"/>
        <v>0</v>
      </c>
      <c r="L23" s="38">
        <f t="shared" si="3"/>
        <v>0</v>
      </c>
      <c r="M23" s="38">
        <f t="shared" si="3"/>
        <v>0</v>
      </c>
      <c r="N23" s="39">
        <f t="shared" ref="N23:N31" si="4">SUM(B23:M23)</f>
        <v>6145428.0700000003</v>
      </c>
      <c r="Q23" s="113"/>
    </row>
    <row r="24" spans="1:17" ht="15.75" x14ac:dyDescent="0.2">
      <c r="A24" s="25" t="s">
        <v>30</v>
      </c>
      <c r="B24" s="29">
        <v>1149068.46</v>
      </c>
      <c r="C24" s="30">
        <v>1100034.55</v>
      </c>
      <c r="D24" s="27">
        <v>1129862.3899999999</v>
      </c>
      <c r="E24" s="30"/>
      <c r="F24" s="27"/>
      <c r="G24" s="27"/>
      <c r="H24" s="30"/>
      <c r="I24" s="27"/>
      <c r="J24" s="27"/>
      <c r="K24" s="27"/>
      <c r="L24" s="30"/>
      <c r="M24" s="27"/>
      <c r="N24" s="39">
        <f t="shared" si="4"/>
        <v>3378965.3999999994</v>
      </c>
      <c r="Q24" s="113"/>
    </row>
    <row r="25" spans="1:17" ht="15.75" x14ac:dyDescent="0.2">
      <c r="A25" s="25" t="s">
        <v>31</v>
      </c>
      <c r="B25" s="29">
        <v>301067.12</v>
      </c>
      <c r="C25" s="29">
        <v>207416.92</v>
      </c>
      <c r="D25" s="30">
        <v>210859.72</v>
      </c>
      <c r="E25" s="30"/>
      <c r="F25" s="27"/>
      <c r="G25" s="27"/>
      <c r="H25" s="30"/>
      <c r="I25" s="27"/>
      <c r="J25" s="27"/>
      <c r="K25" s="27"/>
      <c r="L25" s="30"/>
      <c r="M25" s="30"/>
      <c r="N25" s="39">
        <f t="shared" si="4"/>
        <v>719343.76</v>
      </c>
      <c r="Q25" s="113"/>
    </row>
    <row r="26" spans="1:17" ht="15.75" x14ac:dyDescent="0.2">
      <c r="A26" s="25" t="s">
        <v>32</v>
      </c>
      <c r="B26" s="29">
        <v>0</v>
      </c>
      <c r="C26" s="30">
        <v>0</v>
      </c>
      <c r="D26" s="30">
        <v>0</v>
      </c>
      <c r="E26" s="30"/>
      <c r="F26" s="27"/>
      <c r="G26" s="27"/>
      <c r="H26" s="30"/>
      <c r="I26" s="27"/>
      <c r="J26" s="27"/>
      <c r="K26" s="27"/>
      <c r="L26" s="30"/>
      <c r="M26" s="27"/>
      <c r="N26" s="39">
        <f t="shared" si="4"/>
        <v>0</v>
      </c>
      <c r="Q26" s="113"/>
    </row>
    <row r="27" spans="1:17" ht="15.75" x14ac:dyDescent="0.2">
      <c r="A27" s="25" t="s">
        <v>33</v>
      </c>
      <c r="B27" s="29">
        <v>671353.19</v>
      </c>
      <c r="C27" s="30">
        <v>431010.7</v>
      </c>
      <c r="D27" s="30">
        <v>400498.86</v>
      </c>
      <c r="E27" s="30"/>
      <c r="F27" s="27"/>
      <c r="G27" s="27"/>
      <c r="H27" s="30"/>
      <c r="I27" s="27"/>
      <c r="J27" s="27"/>
      <c r="K27" s="27"/>
      <c r="L27" s="30"/>
      <c r="M27" s="27"/>
      <c r="N27" s="39">
        <f t="shared" si="4"/>
        <v>1502862.75</v>
      </c>
      <c r="Q27" s="113"/>
    </row>
    <row r="28" spans="1:17" ht="15.75" x14ac:dyDescent="0.2">
      <c r="A28" s="25" t="s">
        <v>34</v>
      </c>
      <c r="B28" s="29">
        <v>7320</v>
      </c>
      <c r="C28" s="30">
        <v>46028.69</v>
      </c>
      <c r="D28" s="30">
        <v>85127.98</v>
      </c>
      <c r="E28" s="30"/>
      <c r="F28" s="27"/>
      <c r="G28" s="27"/>
      <c r="H28" s="30"/>
      <c r="I28" s="27"/>
      <c r="J28" s="27"/>
      <c r="K28" s="27"/>
      <c r="L28" s="30"/>
      <c r="M28" s="27"/>
      <c r="N28" s="39">
        <f t="shared" si="4"/>
        <v>138476.66999999998</v>
      </c>
      <c r="Q28" s="113"/>
    </row>
    <row r="29" spans="1:17" ht="15.75" x14ac:dyDescent="0.2">
      <c r="A29" s="25" t="s">
        <v>35</v>
      </c>
      <c r="B29" s="29">
        <v>0</v>
      </c>
      <c r="C29" s="30">
        <v>9214.2099999999991</v>
      </c>
      <c r="D29" s="30">
        <v>18200.5</v>
      </c>
      <c r="E29" s="30"/>
      <c r="F29" s="27"/>
      <c r="G29" s="27"/>
      <c r="H29" s="30"/>
      <c r="I29" s="27"/>
      <c r="J29" s="27"/>
      <c r="K29" s="27"/>
      <c r="L29" s="30"/>
      <c r="M29" s="27"/>
      <c r="N29" s="39">
        <f t="shared" si="4"/>
        <v>27414.71</v>
      </c>
      <c r="Q29" s="113"/>
    </row>
    <row r="30" spans="1:17" ht="15.75" x14ac:dyDescent="0.2">
      <c r="A30" s="25" t="s">
        <v>36</v>
      </c>
      <c r="B30" s="29">
        <v>142441.65</v>
      </c>
      <c r="C30" s="30">
        <v>106418.99</v>
      </c>
      <c r="D30" s="30">
        <v>125639.79</v>
      </c>
      <c r="E30" s="30"/>
      <c r="F30" s="27"/>
      <c r="G30" s="27"/>
      <c r="H30" s="30"/>
      <c r="I30" s="27"/>
      <c r="J30" s="27"/>
      <c r="K30" s="27"/>
      <c r="L30" s="30"/>
      <c r="M30" s="27"/>
      <c r="N30" s="39">
        <f t="shared" si="4"/>
        <v>374500.43</v>
      </c>
      <c r="Q30" s="113"/>
    </row>
    <row r="31" spans="1:17" ht="15.75" x14ac:dyDescent="0.2">
      <c r="A31" s="25" t="s">
        <v>37</v>
      </c>
      <c r="B31" s="30">
        <v>1876.93</v>
      </c>
      <c r="C31" s="30">
        <v>204.54</v>
      </c>
      <c r="D31" s="30">
        <v>1782.88</v>
      </c>
      <c r="E31" s="30"/>
      <c r="F31" s="30"/>
      <c r="G31" s="27"/>
      <c r="H31" s="30"/>
      <c r="I31" s="27"/>
      <c r="J31" s="27"/>
      <c r="K31" s="27"/>
      <c r="L31" s="30"/>
      <c r="M31" s="27"/>
      <c r="N31" s="39">
        <f t="shared" si="4"/>
        <v>3864.3500000000004</v>
      </c>
      <c r="Q31" s="113"/>
    </row>
    <row r="32" spans="1:17" ht="15.75" x14ac:dyDescent="0.2">
      <c r="A32" s="25"/>
      <c r="B32" s="29"/>
      <c r="C32" s="27"/>
      <c r="D32" s="27"/>
      <c r="E32" s="30"/>
      <c r="F32" s="27"/>
      <c r="G32" s="27"/>
      <c r="H32" s="30"/>
      <c r="I32" s="27"/>
      <c r="J32" s="27"/>
      <c r="K32" s="27"/>
      <c r="L32" s="27"/>
      <c r="M32" s="27"/>
      <c r="N32" s="39"/>
      <c r="Q32" s="113"/>
    </row>
    <row r="33" spans="1:17" ht="15.75" x14ac:dyDescent="0.25">
      <c r="A33" s="37" t="s">
        <v>38</v>
      </c>
      <c r="B33" s="38">
        <f t="shared" ref="B33:M33" si="5">SUM(B35:B37)</f>
        <v>730809.32</v>
      </c>
      <c r="C33" s="38">
        <v>633804.01</v>
      </c>
      <c r="D33" s="38">
        <v>638242.19999999995</v>
      </c>
      <c r="E33" s="38">
        <f t="shared" si="5"/>
        <v>0</v>
      </c>
      <c r="F33" s="38">
        <f t="shared" si="5"/>
        <v>0</v>
      </c>
      <c r="G33" s="38">
        <f>SUM(G35:G37)</f>
        <v>0</v>
      </c>
      <c r="H33" s="38">
        <f t="shared" si="5"/>
        <v>0</v>
      </c>
      <c r="I33" s="38">
        <f t="shared" si="5"/>
        <v>0</v>
      </c>
      <c r="J33" s="38">
        <f t="shared" si="5"/>
        <v>0</v>
      </c>
      <c r="K33" s="38">
        <f t="shared" si="5"/>
        <v>0</v>
      </c>
      <c r="L33" s="38">
        <f t="shared" si="5"/>
        <v>0</v>
      </c>
      <c r="M33" s="38">
        <f t="shared" si="5"/>
        <v>0</v>
      </c>
      <c r="N33" s="39">
        <f t="shared" ref="N33:N52" si="6">SUM(B33:M33)</f>
        <v>2002855.53</v>
      </c>
      <c r="Q33" s="113"/>
    </row>
    <row r="34" spans="1:17" ht="15.75" x14ac:dyDescent="0.2">
      <c r="A34" s="37" t="s">
        <v>39</v>
      </c>
      <c r="B34" s="38"/>
      <c r="C34" s="27"/>
      <c r="D34" s="27"/>
      <c r="E34" s="30"/>
      <c r="F34" s="27"/>
      <c r="G34" s="27"/>
      <c r="H34" s="30"/>
      <c r="I34" s="27"/>
      <c r="J34" s="27"/>
      <c r="K34" s="27"/>
      <c r="L34" s="27"/>
      <c r="M34" s="27"/>
      <c r="N34" s="39">
        <f t="shared" si="6"/>
        <v>0</v>
      </c>
      <c r="Q34" s="113"/>
    </row>
    <row r="35" spans="1:17" ht="15.75" x14ac:dyDescent="0.2">
      <c r="A35" s="25" t="s">
        <v>40</v>
      </c>
      <c r="B35" s="29">
        <v>730801.32</v>
      </c>
      <c r="C35" s="27">
        <v>632804.01</v>
      </c>
      <c r="D35" s="30">
        <v>638230.19999999995</v>
      </c>
      <c r="E35" s="30"/>
      <c r="F35" s="27"/>
      <c r="G35" s="27"/>
      <c r="H35" s="30"/>
      <c r="I35" s="27"/>
      <c r="J35" s="27"/>
      <c r="K35" s="27"/>
      <c r="L35" s="30"/>
      <c r="M35" s="27"/>
      <c r="N35" s="39">
        <f t="shared" si="6"/>
        <v>2001835.53</v>
      </c>
      <c r="Q35" s="113"/>
    </row>
    <row r="36" spans="1:17" ht="15.75" x14ac:dyDescent="0.2">
      <c r="A36" s="25" t="s">
        <v>41</v>
      </c>
      <c r="B36" s="29">
        <v>0</v>
      </c>
      <c r="C36" s="27">
        <v>1000</v>
      </c>
      <c r="D36" s="30">
        <v>0</v>
      </c>
      <c r="E36" s="30"/>
      <c r="F36" s="27"/>
      <c r="G36" s="27"/>
      <c r="H36" s="30"/>
      <c r="I36" s="27"/>
      <c r="J36" s="27"/>
      <c r="K36" s="27"/>
      <c r="L36" s="30"/>
      <c r="M36" s="27"/>
      <c r="N36" s="39">
        <f t="shared" si="6"/>
        <v>1000</v>
      </c>
      <c r="Q36" s="113"/>
    </row>
    <row r="37" spans="1:17" ht="15.75" x14ac:dyDescent="0.2">
      <c r="A37" s="25" t="s">
        <v>42</v>
      </c>
      <c r="B37" s="29">
        <v>8</v>
      </c>
      <c r="C37" s="27"/>
      <c r="D37" s="30">
        <v>12</v>
      </c>
      <c r="E37" s="30"/>
      <c r="F37" s="27"/>
      <c r="G37" s="27"/>
      <c r="H37" s="30"/>
      <c r="I37" s="27"/>
      <c r="J37" s="27"/>
      <c r="K37" s="27"/>
      <c r="L37" s="30"/>
      <c r="M37" s="27"/>
      <c r="N37" s="39">
        <f t="shared" si="6"/>
        <v>20</v>
      </c>
      <c r="Q37" s="113"/>
    </row>
    <row r="38" spans="1:17" ht="15.75" x14ac:dyDescent="0.25">
      <c r="A38" s="37" t="s">
        <v>43</v>
      </c>
      <c r="B38" s="38">
        <f t="shared" ref="B38:L38" si="7">SUM(B39:B41)</f>
        <v>441301.93</v>
      </c>
      <c r="C38" s="38">
        <v>383563.9</v>
      </c>
      <c r="D38" s="38">
        <v>620256.08000000007</v>
      </c>
      <c r="E38" s="38">
        <f t="shared" si="7"/>
        <v>0</v>
      </c>
      <c r="F38" s="38">
        <f t="shared" si="7"/>
        <v>0</v>
      </c>
      <c r="G38" s="38">
        <f t="shared" si="7"/>
        <v>0</v>
      </c>
      <c r="H38" s="38">
        <f t="shared" si="7"/>
        <v>0</v>
      </c>
      <c r="I38" s="38">
        <f t="shared" si="7"/>
        <v>0</v>
      </c>
      <c r="J38" s="38">
        <f t="shared" si="7"/>
        <v>0</v>
      </c>
      <c r="K38" s="38">
        <f t="shared" si="7"/>
        <v>0</v>
      </c>
      <c r="L38" s="38">
        <f t="shared" si="7"/>
        <v>0</v>
      </c>
      <c r="M38" s="38">
        <f>SUM(M39:M41)</f>
        <v>0</v>
      </c>
      <c r="N38" s="39">
        <f t="shared" si="6"/>
        <v>1445121.9100000001</v>
      </c>
      <c r="Q38" s="113"/>
    </row>
    <row r="39" spans="1:17" ht="15.75" x14ac:dyDescent="0.2">
      <c r="A39" s="25" t="s">
        <v>44</v>
      </c>
      <c r="B39" s="29">
        <v>88133.37</v>
      </c>
      <c r="C39" s="30">
        <v>49209.08</v>
      </c>
      <c r="D39" s="30">
        <v>161567.64000000001</v>
      </c>
      <c r="E39" s="30"/>
      <c r="F39" s="30"/>
      <c r="G39" s="30"/>
      <c r="H39" s="30"/>
      <c r="I39" s="30"/>
      <c r="J39" s="30"/>
      <c r="K39" s="30"/>
      <c r="L39" s="30"/>
      <c r="M39" s="30"/>
      <c r="N39" s="39">
        <f t="shared" si="6"/>
        <v>298910.09000000003</v>
      </c>
      <c r="Q39" s="113"/>
    </row>
    <row r="40" spans="1:17" ht="15.75" x14ac:dyDescent="0.2">
      <c r="A40" s="25" t="s">
        <v>45</v>
      </c>
      <c r="B40" s="29">
        <v>142935.6</v>
      </c>
      <c r="C40" s="30">
        <v>94526.93</v>
      </c>
      <c r="D40" s="30">
        <v>190285.18</v>
      </c>
      <c r="E40" s="30"/>
      <c r="F40" s="30"/>
      <c r="G40" s="30"/>
      <c r="H40" s="30"/>
      <c r="I40" s="30"/>
      <c r="J40" s="30"/>
      <c r="K40" s="30"/>
      <c r="L40" s="30"/>
      <c r="M40" s="30"/>
      <c r="N40" s="39">
        <f t="shared" si="6"/>
        <v>427747.70999999996</v>
      </c>
      <c r="Q40" s="113"/>
    </row>
    <row r="41" spans="1:17" ht="15.75" x14ac:dyDescent="0.2">
      <c r="A41" s="25" t="s">
        <v>46</v>
      </c>
      <c r="B41" s="29">
        <v>210232.95999999999</v>
      </c>
      <c r="C41" s="30">
        <v>239827.89</v>
      </c>
      <c r="D41" s="30">
        <v>268403.26</v>
      </c>
      <c r="E41" s="30"/>
      <c r="F41" s="30"/>
      <c r="G41" s="30"/>
      <c r="H41" s="30"/>
      <c r="I41" s="30"/>
      <c r="J41" s="30"/>
      <c r="K41" s="30"/>
      <c r="L41" s="30"/>
      <c r="M41" s="30"/>
      <c r="N41" s="39">
        <f t="shared" si="6"/>
        <v>718464.11</v>
      </c>
      <c r="Q41" s="113"/>
    </row>
    <row r="42" spans="1:17" ht="15.75" x14ac:dyDescent="0.25">
      <c r="A42" s="37" t="s">
        <v>47</v>
      </c>
      <c r="B42" s="38">
        <f t="shared" ref="B42:M42" si="8">SUM(B43:B45)</f>
        <v>0</v>
      </c>
      <c r="C42" s="38">
        <v>0</v>
      </c>
      <c r="D42" s="38">
        <v>0</v>
      </c>
      <c r="E42" s="38">
        <f t="shared" si="8"/>
        <v>0</v>
      </c>
      <c r="F42" s="38">
        <f t="shared" si="8"/>
        <v>0</v>
      </c>
      <c r="G42" s="38">
        <f t="shared" si="8"/>
        <v>0</v>
      </c>
      <c r="H42" s="38">
        <f t="shared" si="8"/>
        <v>0</v>
      </c>
      <c r="I42" s="38">
        <f t="shared" si="8"/>
        <v>0</v>
      </c>
      <c r="J42" s="38">
        <f t="shared" si="8"/>
        <v>0</v>
      </c>
      <c r="K42" s="38">
        <f t="shared" si="8"/>
        <v>0</v>
      </c>
      <c r="L42" s="38">
        <f t="shared" si="8"/>
        <v>0</v>
      </c>
      <c r="M42" s="38">
        <f t="shared" si="8"/>
        <v>0</v>
      </c>
      <c r="N42" s="39">
        <f t="shared" si="6"/>
        <v>0</v>
      </c>
      <c r="Q42" s="113"/>
    </row>
    <row r="43" spans="1:17" ht="15.75" x14ac:dyDescent="0.2">
      <c r="A43" s="25" t="s">
        <v>48</v>
      </c>
      <c r="B43" s="30">
        <v>0</v>
      </c>
      <c r="C43" s="30">
        <v>0</v>
      </c>
      <c r="D43" s="30">
        <v>0</v>
      </c>
      <c r="E43" s="30"/>
      <c r="F43" s="30"/>
      <c r="G43" s="30"/>
      <c r="H43" s="30"/>
      <c r="I43" s="30"/>
      <c r="J43" s="30"/>
      <c r="K43" s="30"/>
      <c r="L43" s="30"/>
      <c r="M43" s="30"/>
      <c r="N43" s="39">
        <f t="shared" si="6"/>
        <v>0</v>
      </c>
      <c r="Q43" s="113"/>
    </row>
    <row r="44" spans="1:17" ht="15.75" x14ac:dyDescent="0.2">
      <c r="A44" s="25" t="s">
        <v>49</v>
      </c>
      <c r="B44" s="30">
        <v>0</v>
      </c>
      <c r="C44" s="30">
        <v>0</v>
      </c>
      <c r="D44" s="30"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9">
        <f t="shared" si="6"/>
        <v>0</v>
      </c>
      <c r="Q44" s="113"/>
    </row>
    <row r="45" spans="1:17" ht="15.75" x14ac:dyDescent="0.2">
      <c r="A45" s="25" t="s">
        <v>50</v>
      </c>
      <c r="B45" s="30">
        <v>0</v>
      </c>
      <c r="C45" s="30">
        <v>0</v>
      </c>
      <c r="D45" s="30">
        <v>0</v>
      </c>
      <c r="E45" s="30"/>
      <c r="F45" s="30"/>
      <c r="G45" s="30"/>
      <c r="H45" s="30"/>
      <c r="I45" s="30"/>
      <c r="J45" s="30"/>
      <c r="K45" s="30"/>
      <c r="L45" s="30"/>
      <c r="M45" s="30"/>
      <c r="N45" s="39">
        <f t="shared" si="6"/>
        <v>0</v>
      </c>
      <c r="Q45" s="113"/>
    </row>
    <row r="46" spans="1:17" ht="15.75" x14ac:dyDescent="0.2">
      <c r="A46" s="25" t="s">
        <v>51</v>
      </c>
      <c r="B46" s="29">
        <v>83759.210000000006</v>
      </c>
      <c r="C46" s="30">
        <v>84781.9</v>
      </c>
      <c r="D46" s="30">
        <v>95061.69</v>
      </c>
      <c r="E46" s="30"/>
      <c r="F46" s="30"/>
      <c r="G46" s="30"/>
      <c r="H46" s="30"/>
      <c r="I46" s="30"/>
      <c r="J46" s="30"/>
      <c r="K46" s="30"/>
      <c r="L46" s="30"/>
      <c r="M46" s="30"/>
      <c r="N46" s="39">
        <f t="shared" si="6"/>
        <v>263602.8</v>
      </c>
      <c r="Q46" s="113"/>
    </row>
    <row r="47" spans="1:17" ht="15.75" x14ac:dyDescent="0.2">
      <c r="A47" s="25" t="s">
        <v>52</v>
      </c>
      <c r="B47" s="29">
        <v>0</v>
      </c>
      <c r="C47" s="30">
        <v>0</v>
      </c>
      <c r="D47" s="30">
        <v>0</v>
      </c>
      <c r="E47" s="30"/>
      <c r="F47" s="30"/>
      <c r="G47" s="30"/>
      <c r="H47" s="30"/>
      <c r="I47" s="30"/>
      <c r="J47" s="30"/>
      <c r="K47" s="30"/>
      <c r="L47" s="30"/>
      <c r="M47" s="30"/>
      <c r="N47" s="39">
        <f t="shared" si="6"/>
        <v>0</v>
      </c>
      <c r="Q47" s="113"/>
    </row>
    <row r="48" spans="1:17" ht="15.75" x14ac:dyDescent="0.2">
      <c r="A48" s="25" t="s">
        <v>53</v>
      </c>
      <c r="B48" s="29">
        <v>15</v>
      </c>
      <c r="C48" s="30">
        <v>0</v>
      </c>
      <c r="D48" s="30">
        <v>0</v>
      </c>
      <c r="E48" s="30"/>
      <c r="F48" s="30"/>
      <c r="G48" s="30"/>
      <c r="H48" s="30"/>
      <c r="I48" s="30"/>
      <c r="J48" s="30"/>
      <c r="K48" s="30"/>
      <c r="L48" s="30"/>
      <c r="M48" s="30"/>
      <c r="N48" s="39">
        <f t="shared" si="6"/>
        <v>15</v>
      </c>
      <c r="Q48" s="113"/>
    </row>
    <row r="49" spans="1:17" ht="15.75" x14ac:dyDescent="0.2">
      <c r="A49" s="25" t="s">
        <v>54</v>
      </c>
      <c r="B49" s="29">
        <v>3428.4</v>
      </c>
      <c r="C49" s="30">
        <v>4350.8100000000004</v>
      </c>
      <c r="D49" s="30">
        <v>3788.26</v>
      </c>
      <c r="E49" s="30"/>
      <c r="F49" s="30"/>
      <c r="G49" s="30"/>
      <c r="H49" s="30"/>
      <c r="I49" s="30"/>
      <c r="J49" s="30"/>
      <c r="K49" s="30"/>
      <c r="L49" s="30"/>
      <c r="M49" s="30"/>
      <c r="N49" s="39">
        <f t="shared" si="6"/>
        <v>11567.470000000001</v>
      </c>
      <c r="Q49" s="113"/>
    </row>
    <row r="50" spans="1:17" ht="15.75" x14ac:dyDescent="0.2">
      <c r="A50" s="25" t="s">
        <v>55</v>
      </c>
      <c r="B50" s="29">
        <v>100036</v>
      </c>
      <c r="C50" s="30">
        <v>7938</v>
      </c>
      <c r="D50" s="30">
        <v>1157</v>
      </c>
      <c r="E50" s="30"/>
      <c r="F50" s="30"/>
      <c r="G50" s="30"/>
      <c r="H50" s="30"/>
      <c r="I50" s="30"/>
      <c r="J50" s="30"/>
      <c r="K50" s="30"/>
      <c r="L50" s="30"/>
      <c r="M50" s="30"/>
      <c r="N50" s="39">
        <f t="shared" si="6"/>
        <v>109131</v>
      </c>
      <c r="Q50" s="113"/>
    </row>
    <row r="51" spans="1:17" ht="15.75" x14ac:dyDescent="0.2">
      <c r="A51" s="25" t="s">
        <v>56</v>
      </c>
      <c r="B51" s="29">
        <v>0</v>
      </c>
      <c r="C51" s="30">
        <v>0</v>
      </c>
      <c r="D51" s="30"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9">
        <f t="shared" si="6"/>
        <v>0</v>
      </c>
      <c r="Q51" s="113"/>
    </row>
    <row r="52" spans="1:17" ht="15.75" x14ac:dyDescent="0.2">
      <c r="A52" s="25" t="s">
        <v>57</v>
      </c>
      <c r="B52" s="26">
        <v>0</v>
      </c>
      <c r="C52" s="30">
        <v>244000</v>
      </c>
      <c r="D52" s="30"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9">
        <f t="shared" si="6"/>
        <v>244000</v>
      </c>
      <c r="Q52" s="113"/>
    </row>
    <row r="53" spans="1:17" s="20" customFormat="1" ht="15.75" x14ac:dyDescent="0.25">
      <c r="A53" s="31" t="s">
        <v>58</v>
      </c>
      <c r="B53" s="32">
        <f t="shared" ref="B53:N53" si="9">B23+B42+B33+B38+B46+B47+B48+B49+B50+B51+B52</f>
        <v>3632477.21</v>
      </c>
      <c r="C53" s="32">
        <v>3258767.2199999997</v>
      </c>
      <c r="D53" s="32">
        <v>3330477.3499999992</v>
      </c>
      <c r="E53" s="32">
        <f t="shared" si="9"/>
        <v>0</v>
      </c>
      <c r="F53" s="32">
        <f t="shared" si="9"/>
        <v>0</v>
      </c>
      <c r="G53" s="32">
        <f t="shared" si="9"/>
        <v>0</v>
      </c>
      <c r="H53" s="32">
        <f>H23+H42+H33+H38+H46+H47+H48+H49+H50+H51+H52</f>
        <v>0</v>
      </c>
      <c r="I53" s="32">
        <f>I23+I42+I33+I38+I46+I47+I48+I49+I50+I51+I52</f>
        <v>0</v>
      </c>
      <c r="J53" s="32">
        <f t="shared" si="9"/>
        <v>0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 t="shared" si="9"/>
        <v>10221721.780000003</v>
      </c>
      <c r="Q53" s="113"/>
    </row>
    <row r="54" spans="1:17" x14ac:dyDescent="0.25">
      <c r="A54" s="21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Q54" s="113"/>
    </row>
    <row r="55" spans="1:17" s="20" customFormat="1" ht="15.75" x14ac:dyDescent="0.25">
      <c r="A55" s="31" t="s">
        <v>59</v>
      </c>
      <c r="B55" s="40">
        <f t="shared" ref="B55:N55" si="10">B20-B53</f>
        <v>-99602.259999999776</v>
      </c>
      <c r="C55" s="32">
        <v>27910.720000000671</v>
      </c>
      <c r="D55" s="32">
        <v>-42740.019999999087</v>
      </c>
      <c r="E55" s="32">
        <f>E20-E53</f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10"/>
        <v>-114431.56000000052</v>
      </c>
      <c r="Q55" s="113"/>
    </row>
    <row r="56" spans="1:17" x14ac:dyDescent="0.25">
      <c r="A56" s="21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Q56" s="113"/>
    </row>
    <row r="57" spans="1:17" s="41" customFormat="1" ht="15.75" x14ac:dyDescent="0.25">
      <c r="A57" s="31" t="s">
        <v>60</v>
      </c>
      <c r="B57" s="40">
        <f t="shared" ref="B57:N57" si="11">B11+B20-B53</f>
        <v>2273482.83</v>
      </c>
      <c r="C57" s="32">
        <v>2301393.5500000007</v>
      </c>
      <c r="D57" s="32">
        <v>2258653.5300000017</v>
      </c>
      <c r="E57" s="32">
        <f t="shared" si="11"/>
        <v>2258653.5300000017</v>
      </c>
      <c r="F57" s="32">
        <f t="shared" si="11"/>
        <v>2258653.5300000017</v>
      </c>
      <c r="G57" s="32">
        <f t="shared" si="11"/>
        <v>2258653.5300000017</v>
      </c>
      <c r="H57" s="32">
        <f t="shared" si="11"/>
        <v>2258653.5300000017</v>
      </c>
      <c r="I57" s="32">
        <f t="shared" si="11"/>
        <v>2258653.5300000017</v>
      </c>
      <c r="J57" s="32">
        <f t="shared" si="11"/>
        <v>2258653.5300000017</v>
      </c>
      <c r="K57" s="32">
        <f t="shared" si="11"/>
        <v>2258653.5300000017</v>
      </c>
      <c r="L57" s="32">
        <f t="shared" si="11"/>
        <v>2258653.5300000017</v>
      </c>
      <c r="M57" s="32">
        <f t="shared" si="11"/>
        <v>2258653.5300000017</v>
      </c>
      <c r="N57" s="32">
        <f t="shared" si="11"/>
        <v>2258653.5299999993</v>
      </c>
      <c r="Q57" s="113"/>
    </row>
    <row r="59" spans="1:17" ht="12.75" x14ac:dyDescent="0.2">
      <c r="A59" s="11"/>
      <c r="B59" s="42"/>
      <c r="C59" s="42"/>
      <c r="D59" s="42"/>
      <c r="E59" s="6"/>
      <c r="K59" s="43"/>
      <c r="M59" s="42"/>
    </row>
    <row r="60" spans="1:17" x14ac:dyDescent="0.25">
      <c r="M60" s="42"/>
    </row>
    <row r="61" spans="1:17" ht="13.5" customHeight="1" x14ac:dyDescent="0.25">
      <c r="A61" s="44" t="s">
        <v>61</v>
      </c>
      <c r="B61" s="45" t="s">
        <v>62</v>
      </c>
      <c r="C61" s="45" t="s">
        <v>63</v>
      </c>
      <c r="D61" s="45" t="s">
        <v>64</v>
      </c>
      <c r="E61" s="45" t="s">
        <v>65</v>
      </c>
      <c r="F61" s="45" t="s">
        <v>66</v>
      </c>
      <c r="G61" s="45" t="s">
        <v>67</v>
      </c>
      <c r="H61" s="45" t="s">
        <v>68</v>
      </c>
      <c r="I61" s="45" t="s">
        <v>69</v>
      </c>
      <c r="J61" s="45" t="s">
        <v>70</v>
      </c>
      <c r="K61" s="45" t="s">
        <v>71</v>
      </c>
      <c r="L61" s="45" t="s">
        <v>72</v>
      </c>
      <c r="M61" s="45" t="s">
        <v>73</v>
      </c>
    </row>
    <row r="62" spans="1:17" ht="13.5" customHeight="1" x14ac:dyDescent="0.25">
      <c r="A62" s="46" t="s">
        <v>74</v>
      </c>
      <c r="B62" s="47">
        <v>871.51</v>
      </c>
      <c r="C62" s="47">
        <v>0</v>
      </c>
      <c r="D62" s="47">
        <v>0</v>
      </c>
      <c r="E62" s="47"/>
      <c r="F62" s="47"/>
      <c r="G62" s="47"/>
      <c r="H62" s="47"/>
      <c r="I62" s="47"/>
      <c r="J62" s="47"/>
      <c r="K62" s="47"/>
      <c r="L62" s="47"/>
      <c r="M62" s="47"/>
    </row>
    <row r="63" spans="1:17" ht="13.5" customHeight="1" x14ac:dyDescent="0.25">
      <c r="A63" s="46" t="s">
        <v>75</v>
      </c>
      <c r="B63" s="47">
        <v>2272611.3199999998</v>
      </c>
      <c r="C63" s="47">
        <v>2301393.5499999998</v>
      </c>
      <c r="D63" s="47">
        <v>2258653.5299999998</v>
      </c>
      <c r="E63" s="47"/>
      <c r="F63" s="47"/>
      <c r="G63" s="47"/>
      <c r="H63" s="47"/>
      <c r="I63" s="47"/>
      <c r="J63" s="47"/>
      <c r="K63" s="47"/>
      <c r="L63" s="47"/>
      <c r="M63" s="47"/>
    </row>
    <row r="64" spans="1:17" ht="13.5" customHeight="1" x14ac:dyDescent="0.25">
      <c r="A64" s="48" t="s">
        <v>76</v>
      </c>
      <c r="B64" s="47">
        <v>0</v>
      </c>
      <c r="C64" s="47">
        <v>0</v>
      </c>
      <c r="D64" s="47">
        <v>0</v>
      </c>
      <c r="E64" s="47"/>
      <c r="F64" s="47"/>
      <c r="G64" s="47"/>
      <c r="H64" s="47"/>
      <c r="I64" s="47"/>
      <c r="J64" s="47"/>
      <c r="K64" s="47"/>
      <c r="L64" s="47"/>
      <c r="M64" s="47"/>
    </row>
    <row r="65" spans="1:16" ht="13.5" customHeight="1" x14ac:dyDescent="0.25">
      <c r="A65" s="44" t="s">
        <v>77</v>
      </c>
      <c r="B65" s="49">
        <f t="shared" ref="B65:M65" si="12">SUM(B62:B64)</f>
        <v>2273482.8299999996</v>
      </c>
      <c r="C65" s="49">
        <f t="shared" si="12"/>
        <v>2301393.5499999998</v>
      </c>
      <c r="D65" s="49">
        <v>2258653.5299999998</v>
      </c>
      <c r="E65" s="49">
        <f t="shared" si="12"/>
        <v>0</v>
      </c>
      <c r="F65" s="49">
        <f t="shared" si="12"/>
        <v>0</v>
      </c>
      <c r="G65" s="49">
        <f t="shared" si="12"/>
        <v>0</v>
      </c>
      <c r="H65" s="49">
        <f>SUM(H62:H64)</f>
        <v>0</v>
      </c>
      <c r="I65" s="49">
        <f t="shared" si="12"/>
        <v>0</v>
      </c>
      <c r="J65" s="49">
        <f>SUM(J62:J64)</f>
        <v>0</v>
      </c>
      <c r="K65" s="49">
        <f t="shared" si="12"/>
        <v>0</v>
      </c>
      <c r="L65" s="49">
        <f t="shared" si="12"/>
        <v>0</v>
      </c>
      <c r="M65" s="49">
        <f t="shared" si="12"/>
        <v>0</v>
      </c>
    </row>
    <row r="66" spans="1:16" ht="13.5" customHeight="1" x14ac:dyDescent="0.25">
      <c r="N66" s="42"/>
    </row>
    <row r="67" spans="1:16" ht="13.5" customHeight="1" x14ac:dyDescent="0.25">
      <c r="A67" s="44" t="s">
        <v>78</v>
      </c>
    </row>
    <row r="68" spans="1:16" ht="13.5" customHeight="1" x14ac:dyDescent="0.25">
      <c r="A68" s="46" t="s">
        <v>55</v>
      </c>
      <c r="B68" s="47">
        <v>252998.52</v>
      </c>
      <c r="C68" s="47">
        <v>246936.16</v>
      </c>
      <c r="D68" s="47">
        <v>247647.16999999998</v>
      </c>
      <c r="E68" s="47"/>
      <c r="F68" s="47"/>
      <c r="G68" s="47"/>
      <c r="H68" s="47"/>
      <c r="I68" s="47"/>
      <c r="J68" s="47"/>
      <c r="K68" s="47"/>
      <c r="L68" s="47"/>
      <c r="M68" s="47"/>
    </row>
    <row r="69" spans="1:16" ht="13.5" customHeight="1" x14ac:dyDescent="0.25">
      <c r="A69" s="46" t="s">
        <v>79</v>
      </c>
      <c r="B69" s="47">
        <v>2020484.31</v>
      </c>
      <c r="C69" s="47">
        <v>2054457.39</v>
      </c>
      <c r="D69" s="47">
        <v>2011006.3599999999</v>
      </c>
      <c r="E69" s="47"/>
      <c r="F69" s="47"/>
      <c r="G69" s="47"/>
      <c r="H69" s="47"/>
      <c r="I69" s="47"/>
      <c r="J69" s="47"/>
      <c r="K69" s="47"/>
      <c r="L69" s="47"/>
      <c r="M69" s="47"/>
    </row>
    <row r="70" spans="1:16" ht="13.5" customHeight="1" x14ac:dyDescent="0.25">
      <c r="A70" s="44" t="s">
        <v>77</v>
      </c>
      <c r="B70" s="49">
        <f t="shared" ref="B70:M70" si="13">SUM(B68:B69)</f>
        <v>2273482.83</v>
      </c>
      <c r="C70" s="49">
        <f t="shared" si="13"/>
        <v>2301393.5499999998</v>
      </c>
      <c r="D70" s="49">
        <v>2258653.5299999998</v>
      </c>
      <c r="E70" s="49">
        <f>SUM(E68:E69)</f>
        <v>0</v>
      </c>
      <c r="F70" s="49">
        <f t="shared" si="13"/>
        <v>0</v>
      </c>
      <c r="G70" s="49">
        <f t="shared" si="13"/>
        <v>0</v>
      </c>
      <c r="H70" s="49">
        <f t="shared" si="13"/>
        <v>0</v>
      </c>
      <c r="I70" s="49">
        <f>SUM(I68:I69)</f>
        <v>0</v>
      </c>
      <c r="J70" s="49">
        <f t="shared" si="13"/>
        <v>0</v>
      </c>
      <c r="K70" s="49">
        <f t="shared" si="13"/>
        <v>0</v>
      </c>
      <c r="L70" s="49">
        <f t="shared" si="13"/>
        <v>0</v>
      </c>
      <c r="M70" s="49">
        <f t="shared" si="13"/>
        <v>0</v>
      </c>
    </row>
    <row r="71" spans="1:16" ht="13.5" customHeight="1" x14ac:dyDescent="0.25">
      <c r="B71" s="42"/>
      <c r="C71" s="42"/>
      <c r="F71" s="42"/>
      <c r="N71" s="42"/>
    </row>
    <row r="72" spans="1:16" ht="13.5" customHeight="1" x14ac:dyDescent="0.25">
      <c r="B72" s="42"/>
      <c r="C72" s="42"/>
      <c r="D72" s="42"/>
      <c r="E72" s="42"/>
      <c r="F72" s="42"/>
      <c r="G72" s="42"/>
      <c r="J72" s="42"/>
      <c r="L72" s="42"/>
    </row>
    <row r="73" spans="1:16" ht="13.5" customHeight="1" x14ac:dyDescent="0.25">
      <c r="B73" s="42"/>
      <c r="C73" s="42"/>
      <c r="D73" s="42"/>
      <c r="E73" s="42"/>
      <c r="F73" s="42"/>
      <c r="G73" s="42"/>
      <c r="H73" s="42"/>
      <c r="J73" s="50"/>
      <c r="M73" s="42"/>
    </row>
    <row r="74" spans="1:16" ht="13.5" customHeight="1" x14ac:dyDescent="0.25">
      <c r="A74" s="51" t="s">
        <v>80</v>
      </c>
      <c r="E74" s="42"/>
      <c r="F74" s="42"/>
      <c r="G74" s="42"/>
      <c r="H74" s="42"/>
      <c r="J74" s="50"/>
    </row>
    <row r="75" spans="1:16" ht="12.75" customHeight="1" x14ac:dyDescent="0.25">
      <c r="A75" s="20"/>
      <c r="B75" s="52" t="s">
        <v>81</v>
      </c>
      <c r="E75" s="42"/>
      <c r="F75" s="42"/>
      <c r="J75" s="50"/>
      <c r="L75" s="42"/>
      <c r="M75" s="42"/>
    </row>
    <row r="76" spans="1:16" ht="12.75" x14ac:dyDescent="0.25">
      <c r="A76" s="46" t="s">
        <v>82</v>
      </c>
      <c r="B76" s="53" t="s">
        <v>64</v>
      </c>
      <c r="E76" s="42"/>
      <c r="F76" s="42"/>
      <c r="G76" s="42"/>
      <c r="J76" s="54"/>
      <c r="P76" s="55"/>
    </row>
    <row r="77" spans="1:16" ht="12.75" x14ac:dyDescent="0.25">
      <c r="A77" s="46"/>
      <c r="B77" s="56"/>
      <c r="E77" s="42"/>
      <c r="F77" s="42"/>
    </row>
    <row r="78" spans="1:16" ht="12.75" x14ac:dyDescent="0.2">
      <c r="A78" s="46" t="s">
        <v>26</v>
      </c>
      <c r="B78" s="57">
        <f>SUM(B79:B79)</f>
        <v>525.48</v>
      </c>
      <c r="E78" s="42"/>
      <c r="F78" s="42"/>
      <c r="J78" s="58"/>
      <c r="K78" s="6"/>
    </row>
    <row r="79" spans="1:16" ht="12.75" x14ac:dyDescent="0.2">
      <c r="A79" s="59" t="s">
        <v>83</v>
      </c>
      <c r="B79" s="60">
        <v>525.48</v>
      </c>
      <c r="E79" s="42"/>
      <c r="F79" s="42"/>
      <c r="J79" s="58"/>
      <c r="K79" s="6"/>
    </row>
    <row r="80" spans="1:16" ht="12.75" x14ac:dyDescent="0.2">
      <c r="A80" s="11"/>
      <c r="B80" s="60"/>
      <c r="E80" s="42"/>
      <c r="F80" s="42"/>
      <c r="J80" s="58"/>
      <c r="K80" s="6"/>
    </row>
    <row r="81" spans="1:11" ht="12" customHeight="1" x14ac:dyDescent="0.2">
      <c r="A81" s="46" t="s">
        <v>37</v>
      </c>
      <c r="B81" s="57">
        <f>B82+B83</f>
        <v>1782.88</v>
      </c>
      <c r="J81" s="58"/>
      <c r="K81" s="6"/>
    </row>
    <row r="82" spans="1:11" ht="12.75" x14ac:dyDescent="0.25">
      <c r="A82" s="59" t="s">
        <v>84</v>
      </c>
      <c r="B82" s="60">
        <v>50</v>
      </c>
      <c r="E82" s="42"/>
    </row>
    <row r="83" spans="1:11" ht="12.75" x14ac:dyDescent="0.25">
      <c r="A83" s="59" t="s">
        <v>85</v>
      </c>
      <c r="B83" s="60">
        <v>1732.88</v>
      </c>
      <c r="E83" s="42"/>
    </row>
    <row r="84" spans="1:11" x14ac:dyDescent="0.2">
      <c r="A84" s="46"/>
      <c r="B84" s="57"/>
      <c r="D84" s="61"/>
      <c r="E84" s="42"/>
    </row>
    <row r="85" spans="1:11" ht="12.75" x14ac:dyDescent="0.25">
      <c r="A85" s="46" t="s">
        <v>57</v>
      </c>
      <c r="B85" s="57">
        <f>SUM(B86:B86)</f>
        <v>0</v>
      </c>
    </row>
    <row r="86" spans="1:11" ht="12.75" x14ac:dyDescent="0.25">
      <c r="A86" s="59"/>
      <c r="B86" s="60"/>
    </row>
    <row r="87" spans="1:11" ht="12.75" x14ac:dyDescent="0.25">
      <c r="A87" s="46"/>
      <c r="B87" s="57"/>
    </row>
    <row r="88" spans="1:11" ht="12.75" x14ac:dyDescent="0.25">
      <c r="A88" s="46" t="s">
        <v>53</v>
      </c>
      <c r="B88" s="57">
        <f>B89</f>
        <v>0</v>
      </c>
    </row>
    <row r="89" spans="1:11" ht="12.75" x14ac:dyDescent="0.25">
      <c r="A89" s="59"/>
      <c r="B89" s="60"/>
    </row>
    <row r="90" spans="1:11" ht="12.75" x14ac:dyDescent="0.25">
      <c r="A90" s="50"/>
      <c r="B90" s="50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58548-842E-44A1-8B95-75EDBB530999}"/>
</file>

<file path=customXml/itemProps2.xml><?xml version="1.0" encoding="utf-8"?>
<ds:datastoreItem xmlns:ds="http://schemas.openxmlformats.org/officeDocument/2006/customXml" ds:itemID="{C9768A61-6FD1-4A9E-BA9A-F3F4CD7C3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2024-03-27T17:20:33Z</dcterms:created>
  <dcterms:modified xsi:type="dcterms:W3CDTF">2024-04-25T14:19:33Z</dcterms:modified>
</cp:coreProperties>
</file>