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gpp\PROJETOS\RELATÓRIOS DIRETORIA\1-Conselho Curador\2023\Portal da Transparência\"/>
    </mc:Choice>
  </mc:AlternateContent>
  <xr:revisionPtr revIDLastSave="0" documentId="13_ncr:1_{2E4DD437-1729-4C5E-9876-F216162FB012}" xr6:coauthVersionLast="47" xr6:coauthVersionMax="47" xr10:uidLastSave="{00000000-0000-0000-0000-000000000000}"/>
  <bookViews>
    <workbookView xWindow="-120" yWindow="-120" windowWidth="24240" windowHeight="13140" xr2:uid="{864B9010-6026-4A24-BF41-0C59DF7886B3}"/>
  </bookViews>
  <sheets>
    <sheet name="Estudos Clinicos HCFMUS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'Estudos Clinicos HCFMUSP'!$A$13:$H$316</definedName>
    <definedName name="_xlnm.Print_Area" localSheetId="0">'Estudos Clinicos HCFMUSP'!$A$1:$H$316</definedName>
    <definedName name="_xlnm.Print_Titles" localSheetId="0">'Estudos Clinicos HCFMUSP'!$13:$13</definedName>
    <definedName name="Z_0604B7E0_31FD_4BFF_82A7_3365BC5F0A59_.wvu.FilterData" localSheetId="0" hidden="1">'Estudos Clinicos HCFMUSP'!$A$13:$H$316</definedName>
    <definedName name="Z_0604B7E0_31FD_4BFF_82A7_3365BC5F0A59_.wvu.PrintArea" localSheetId="0" hidden="1">'Estudos Clinicos HCFMUSP'!$A$1:$H$316</definedName>
    <definedName name="Z_0604B7E0_31FD_4BFF_82A7_3365BC5F0A59_.wvu.PrintTitles" localSheetId="0" hidden="1">'Estudos Clinicos HCFMUSP'!$13:$13</definedName>
    <definedName name="Z_0A05C947_EA52_44BB_A339_4AA8EB2F5A7A_.wvu.FilterData" localSheetId="0" hidden="1">'Estudos Clinicos HCFMUSP'!$A$13:$H$316</definedName>
    <definedName name="Z_0A05C947_EA52_44BB_A339_4AA8EB2F5A7A_.wvu.PrintArea" localSheetId="0" hidden="1">'Estudos Clinicos HCFMUSP'!$A$1:$H$316</definedName>
    <definedName name="Z_0A05C947_EA52_44BB_A339_4AA8EB2F5A7A_.wvu.PrintTitles" localSheetId="0" hidden="1">'Estudos Clinicos HCFMUSP'!$13:$13</definedName>
    <definedName name="Z_0C66B2AA_1285_4AB1_BBE5_28DA3307AC63_.wvu.FilterData" localSheetId="0" hidden="1">'Estudos Clinicos HCFMUSP'!$A$13:$H$316</definedName>
    <definedName name="Z_106A9BD6_94DA_437E_A7FB_68D135134433_.wvu.FilterData" localSheetId="0" hidden="1">'Estudos Clinicos HCFMUSP'!$A$13:$H$316</definedName>
    <definedName name="Z_106A9BD6_94DA_437E_A7FB_68D135134433_.wvu.PrintArea" localSheetId="0" hidden="1">'Estudos Clinicos HCFMUSP'!$A$1:$H$316</definedName>
    <definedName name="Z_106A9BD6_94DA_437E_A7FB_68D135134433_.wvu.PrintTitles" localSheetId="0" hidden="1">'Estudos Clinicos HCFMUSP'!$13:$13</definedName>
    <definedName name="Z_2DF3BC1A_83C2_4EF4_B877_97480053AF96_.wvu.FilterData" localSheetId="0" hidden="1">'Estudos Clinicos HCFMUSP'!$A$13:$H$316</definedName>
    <definedName name="Z_2E87CD23_9F3C_4FF2_ACC9_87AE573FB773_.wvu.FilterData" localSheetId="0" hidden="1">'Estudos Clinicos HCFMUSP'!$A$13:$H$316</definedName>
    <definedName name="Z_2E87CD23_9F3C_4FF2_ACC9_87AE573FB773_.wvu.PrintArea" localSheetId="0" hidden="1">'Estudos Clinicos HCFMUSP'!$A$1:$H$316</definedName>
    <definedName name="Z_2E87CD23_9F3C_4FF2_ACC9_87AE573FB773_.wvu.PrintTitles" localSheetId="0" hidden="1">'Estudos Clinicos HCFMUSP'!$13:$13</definedName>
    <definedName name="Z_38AC3B9C_09AA_4B22_951C_27309F6F84E7_.wvu.FilterData" localSheetId="0" hidden="1">'Estudos Clinicos HCFMUSP'!$A$13:$K$339</definedName>
    <definedName name="Z_38AC3B9C_09AA_4B22_951C_27309F6F84E7_.wvu.PrintArea" localSheetId="0" hidden="1">'Estudos Clinicos HCFMUSP'!$A$1:$H$318</definedName>
    <definedName name="Z_38AC3B9C_09AA_4B22_951C_27309F6F84E7_.wvu.PrintTitles" localSheetId="0" hidden="1">'Estudos Clinicos HCFMUSP'!$13:$13</definedName>
    <definedName name="Z_4C5482BA_2631_43E0_9DED_4F78ED44638D_.wvu.FilterData" localSheetId="0" hidden="1">'Estudos Clinicos HCFMUSP'!$A$13:$H$316</definedName>
    <definedName name="Z_5243BB76_C410_452B_9F55_8D5A721CEA3B_.wvu.FilterData" localSheetId="0" hidden="1">'Estudos Clinicos HCFMUSP'!$A$13:$K$316</definedName>
    <definedName name="Z_5243BB76_C410_452B_9F55_8D5A721CEA3B_.wvu.PrintArea" localSheetId="0" hidden="1">'Estudos Clinicos HCFMUSP'!$A$1:$H$316</definedName>
    <definedName name="Z_5243BB76_C410_452B_9F55_8D5A721CEA3B_.wvu.PrintTitles" localSheetId="0" hidden="1">'Estudos Clinicos HCFMUSP'!$13:$13</definedName>
    <definedName name="Z_5C56A4C5_CEF6_4977_AE7B_E330CF889B3B_.wvu.FilterData" localSheetId="0" hidden="1">'Estudos Clinicos HCFMUSP'!$A$13:$H$316</definedName>
    <definedName name="Z_5CCF4F70_1465_4BFC_BE6E_790880DE93AB_.wvu.FilterData" localSheetId="0" hidden="1">'Estudos Clinicos HCFMUSP'!$A$13:$H$316</definedName>
    <definedName name="Z_5CCF4F70_1465_4BFC_BE6E_790880DE93AB_.wvu.PrintArea" localSheetId="0" hidden="1">'Estudos Clinicos HCFMUSP'!$A$1:$H$316</definedName>
    <definedName name="Z_5CCF4F70_1465_4BFC_BE6E_790880DE93AB_.wvu.PrintTitles" localSheetId="0" hidden="1">'Estudos Clinicos HCFMUSP'!$13:$13</definedName>
    <definedName name="Z_5F2BEDA9_8163_4B62_BC89_F9C6017F0D6F_.wvu.FilterData" localSheetId="0" hidden="1">'Estudos Clinicos HCFMUSP'!$A$13:$H$316</definedName>
    <definedName name="Z_67C3B617_B409_4DDC_AC87_70776F3BDE60_.wvu.FilterData" localSheetId="0" hidden="1">'Estudos Clinicos HCFMUSP'!$A$13:$H$316</definedName>
    <definedName name="Z_67C3B617_B409_4DDC_AC87_70776F3BDE60_.wvu.PrintArea" localSheetId="0" hidden="1">'Estudos Clinicos HCFMUSP'!$A$1:$H$316</definedName>
    <definedName name="Z_67C3B617_B409_4DDC_AC87_70776F3BDE60_.wvu.PrintTitles" localSheetId="0" hidden="1">'Estudos Clinicos HCFMUSP'!$13:$13</definedName>
    <definedName name="Z_6D782E25_AADE_4252_8AB8_8978EA78FDA0_.wvu.FilterData" localSheetId="0" hidden="1">'Estudos Clinicos HCFMUSP'!$A$13:$H$316</definedName>
    <definedName name="Z_77DF7CB1_F991_41FF_A323_D27B6DA199DA_.wvu.FilterData" localSheetId="0" hidden="1">'Estudos Clinicos HCFMUSP'!$A$13:$H$316</definedName>
    <definedName name="Z_8BA249FD_D559_430A_AF6F_5DA803436209_.wvu.FilterData" localSheetId="0" hidden="1">'Estudos Clinicos HCFMUSP'!$A$13:$H$316</definedName>
    <definedName name="Z_8BA249FD_D559_430A_AF6F_5DA803436209_.wvu.PrintArea" localSheetId="0" hidden="1">'Estudos Clinicos HCFMUSP'!$A$1:$H$316</definedName>
    <definedName name="Z_8BA249FD_D559_430A_AF6F_5DA803436209_.wvu.PrintTitles" localSheetId="0" hidden="1">'Estudos Clinicos HCFMUSP'!$13:$13</definedName>
    <definedName name="Z_9017DB29_7FD1_4420_B978_13E7AF1255A6_.wvu.FilterData" localSheetId="0" hidden="1">'Estudos Clinicos HCFMUSP'!$A$13:$H$316</definedName>
    <definedName name="Z_A168A537_2D55_40DE_9B59_6FE9EEC4CC84_.wvu.FilterData" localSheetId="0" hidden="1">'Estudos Clinicos HCFMUSP'!$A$13:$H$316</definedName>
    <definedName name="Z_A168A537_2D55_40DE_9B59_6FE9EEC4CC84_.wvu.PrintArea" localSheetId="0" hidden="1">'Estudos Clinicos HCFMUSP'!$A$1:$H$316</definedName>
    <definedName name="Z_A168A537_2D55_40DE_9B59_6FE9EEC4CC84_.wvu.PrintTitles" localSheetId="0" hidden="1">'Estudos Clinicos HCFMUSP'!$13:$13</definedName>
    <definedName name="Z_B448B263_BF4A_4B90_83E4_2B86D86FF422_.wvu.FilterData" localSheetId="0" hidden="1">'Estudos Clinicos HCFMUSP'!$A$13:$K$316</definedName>
    <definedName name="Z_B448B263_BF4A_4B90_83E4_2B86D86FF422_.wvu.PrintArea" localSheetId="0" hidden="1">'Estudos Clinicos HCFMUSP'!$A$1:$H$318</definedName>
    <definedName name="Z_B448B263_BF4A_4B90_83E4_2B86D86FF422_.wvu.PrintTitles" localSheetId="0" hidden="1">'Estudos Clinicos HCFMUSP'!$13:$13</definedName>
    <definedName name="Z_B57A2BA4_F237_4418_8D63_6F20735E3D99_.wvu.FilterData" localSheetId="0" hidden="1">'Estudos Clinicos HCFMUSP'!$A$13:$H$316</definedName>
    <definedName name="Z_B57A2BA4_F237_4418_8D63_6F20735E3D99_.wvu.PrintArea" localSheetId="0" hidden="1">'Estudos Clinicos HCFMUSP'!$A$1:$H$316</definedName>
    <definedName name="Z_B57A2BA4_F237_4418_8D63_6F20735E3D99_.wvu.PrintTitles" localSheetId="0" hidden="1">'Estudos Clinicos HCFMUSP'!$13:$13</definedName>
    <definedName name="Z_C797BE68_164A_49AA_BAA2_A423DF856840_.wvu.FilterData" localSheetId="0" hidden="1">'Estudos Clinicos HCFMUSP'!$A$13:$K$339</definedName>
    <definedName name="Z_CB72FC0E_D68B_49B6_8D83_5B7C5FB73AA4_.wvu.FilterData" localSheetId="0" hidden="1">'Estudos Clinicos HCFMUSP'!$A$13:$H$316</definedName>
    <definedName name="Z_D12A85D2_F286_403F_A35B_C7FA9E1814F3_.wvu.FilterData" localSheetId="0" hidden="1">'Estudos Clinicos HCFMUSP'!#REF!</definedName>
    <definedName name="Z_D3FB89DA_4A9D_4991_BD01_0AD222F1663F_.wvu.FilterData" localSheetId="0" hidden="1">'Estudos Clinicos HCFMUSP'!$A$13:$H$316</definedName>
    <definedName name="Z_D3FB89DA_4A9D_4991_BD01_0AD222F1663F_.wvu.PrintArea" localSheetId="0" hidden="1">'Estudos Clinicos HCFMUSP'!$A$1:$H$316</definedName>
    <definedName name="Z_D3FB89DA_4A9D_4991_BD01_0AD222F1663F_.wvu.PrintTitles" localSheetId="0" hidden="1">'Estudos Clinicos HCFMUSP'!$13:$13</definedName>
    <definedName name="Z_D4AE8923_98FE_40AB_895A_2487B6717092_.wvu.FilterData" localSheetId="0" hidden="1">'Estudos Clinicos HCFMUSP'!$A$13:$H$316</definedName>
    <definedName name="Z_DD3C2F20_A6C0_4B3C_9F68_B52CFC1E06E2_.wvu.FilterData" localSheetId="0" hidden="1">'Estudos Clinicos HCFMUSP'!$A$13:$H$316</definedName>
    <definedName name="Z_DDE39AF3_101E_4A96_983A_2E39F6FE8FE6_.wvu.FilterData" localSheetId="0" hidden="1">'Estudos Clinicos HCFMUSP'!$A$13:$H$316</definedName>
    <definedName name="Z_E46ADE08_63AA_4EBB_B568_93A6816BC1AB_.wvu.FilterData" localSheetId="0" hidden="1">'Estudos Clinicos HCFMUSP'!$A$13:$H$316</definedName>
    <definedName name="Z_E63BC788_4A2E_4CA6_9EAC_B9693A37449D_.wvu.FilterData" localSheetId="0" hidden="1">'Estudos Clinicos HCFMUSP'!$A$13:$H$316</definedName>
    <definedName name="Z_EED32482_4289_43B7_A000_361557F20922_.wvu.FilterData" localSheetId="0" hidden="1">'Estudos Clinicos HCFMUSP'!$A$13:$H$316</definedName>
    <definedName name="Z_EED32482_4289_43B7_A000_361557F20922_.wvu.PrintArea" localSheetId="0" hidden="1">'Estudos Clinicos HCFMUSP'!$A$1:$H$316</definedName>
    <definedName name="Z_EED32482_4289_43B7_A000_361557F20922_.wvu.PrintTitles" localSheetId="0" hidden="1">'Estudos Clinicos HCFMUSP'!$13:$13</definedName>
    <definedName name="Z_F262FC75_DA46_456C_AD58_3761E894EE40_.wvu.FilterData" localSheetId="0" hidden="1">'Estudos Clinicos HCFMUSP'!$A$13:$H$316</definedName>
    <definedName name="Z_F7433316_941E_48CE_8BCC_96DB3FB0D9CC_.wvu.FilterData" localSheetId="0" hidden="1">'Estudos Clinicos HCFMUSP'!$A$13:$H$316</definedName>
    <definedName name="Z_F7433316_941E_48CE_8BCC_96DB3FB0D9CC_.wvu.PrintArea" localSheetId="0" hidden="1">'Estudos Clinicos HCFMUSP'!$A$1:$H$316</definedName>
    <definedName name="Z_F7433316_941E_48CE_8BCC_96DB3FB0D9CC_.wvu.PrintTitles" localSheetId="0" hidden="1">'Estudos Clinicos HCFMUSP'!$13:$13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6" i="1" l="1"/>
  <c r="G316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76" i="1"/>
  <c r="F275" i="1"/>
  <c r="F272" i="1"/>
  <c r="F271" i="1"/>
  <c r="F270" i="1"/>
  <c r="F269" i="1"/>
  <c r="F266" i="1"/>
  <c r="F265" i="1"/>
  <c r="C265" i="1"/>
  <c r="F264" i="1"/>
  <c r="C264" i="1"/>
  <c r="F263" i="1"/>
  <c r="F262" i="1"/>
  <c r="F261" i="1"/>
  <c r="F260" i="1"/>
  <c r="F259" i="1"/>
  <c r="F258" i="1"/>
  <c r="F257" i="1"/>
  <c r="F256" i="1"/>
  <c r="F255" i="1"/>
  <c r="F254" i="1"/>
  <c r="C254" i="1"/>
  <c r="F253" i="1"/>
  <c r="F252" i="1"/>
  <c r="F251" i="1"/>
  <c r="F250" i="1"/>
  <c r="C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C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0" i="1"/>
  <c r="F189" i="1"/>
  <c r="F188" i="1"/>
  <c r="F187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C112" i="1"/>
  <c r="F111" i="1"/>
  <c r="F110" i="1"/>
  <c r="F109" i="1"/>
  <c r="F108" i="1"/>
  <c r="F107" i="1"/>
  <c r="F106" i="1"/>
  <c r="F105" i="1"/>
  <c r="F104" i="1"/>
  <c r="F103" i="1"/>
  <c r="F102" i="1"/>
  <c r="F101" i="1"/>
  <c r="C101" i="1"/>
  <c r="F100" i="1"/>
  <c r="F99" i="1"/>
  <c r="F98" i="1"/>
  <c r="F97" i="1"/>
  <c r="F96" i="1"/>
  <c r="F95" i="1"/>
  <c r="F94" i="1"/>
  <c r="F93" i="1"/>
  <c r="F91" i="1"/>
  <c r="C91" i="1"/>
  <c r="F90" i="1"/>
  <c r="F89" i="1"/>
  <c r="F88" i="1"/>
  <c r="F87" i="1"/>
  <c r="F86" i="1"/>
  <c r="F85" i="1"/>
  <c r="F84" i="1"/>
  <c r="F83" i="1"/>
  <c r="F81" i="1"/>
  <c r="F80" i="1"/>
  <c r="F79" i="1"/>
  <c r="F78" i="1"/>
  <c r="F77" i="1"/>
  <c r="D77" i="1"/>
  <c r="C77" i="1"/>
  <c r="F75" i="1"/>
  <c r="F74" i="1"/>
  <c r="F73" i="1"/>
  <c r="F72" i="1"/>
  <c r="F70" i="1"/>
  <c r="F69" i="1"/>
  <c r="F68" i="1"/>
  <c r="F67" i="1"/>
  <c r="F65" i="1"/>
  <c r="F64" i="1"/>
  <c r="F63" i="1"/>
  <c r="F62" i="1"/>
  <c r="F61" i="1"/>
  <c r="F60" i="1"/>
  <c r="F59" i="1"/>
  <c r="F58" i="1"/>
  <c r="F57" i="1"/>
  <c r="C57" i="1"/>
  <c r="F56" i="1"/>
  <c r="F55" i="1"/>
  <c r="F54" i="1"/>
  <c r="F53" i="1"/>
  <c r="F52" i="1"/>
  <c r="F51" i="1"/>
  <c r="F50" i="1"/>
  <c r="F49" i="1"/>
  <c r="F48" i="1"/>
  <c r="F46" i="1"/>
  <c r="F45" i="1"/>
  <c r="F44" i="1"/>
  <c r="F42" i="1"/>
  <c r="F41" i="1"/>
  <c r="F40" i="1"/>
  <c r="F39" i="1"/>
  <c r="F38" i="1"/>
  <c r="F37" i="1"/>
  <c r="F36" i="1"/>
  <c r="F35" i="1"/>
  <c r="F34" i="1"/>
  <c r="F33" i="1"/>
  <c r="F32" i="1"/>
  <c r="F31" i="1"/>
  <c r="F29" i="1"/>
  <c r="F28" i="1"/>
  <c r="F27" i="1"/>
  <c r="F26" i="1"/>
  <c r="F25" i="1"/>
  <c r="F24" i="1"/>
  <c r="F23" i="1"/>
  <c r="F21" i="1"/>
  <c r="F20" i="1"/>
  <c r="F19" i="1"/>
  <c r="F18" i="1"/>
  <c r="F17" i="1"/>
  <c r="F16" i="1"/>
  <c r="F15" i="1"/>
  <c r="A15" i="1"/>
  <c r="A16" i="1" s="1"/>
  <c r="F316" i="1" l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/>
</calcChain>
</file>

<file path=xl/sharedStrings.xml><?xml version="1.0" encoding="utf-8"?>
<sst xmlns="http://schemas.openxmlformats.org/spreadsheetml/2006/main" count="1230" uniqueCount="518">
  <si>
    <t>FM / HCFMUSP</t>
  </si>
  <si>
    <t>Estudos Clínicos Ativos Posição em 31 de dezembro 2023</t>
  </si>
  <si>
    <t>Nº</t>
  </si>
  <si>
    <t>CG</t>
  </si>
  <si>
    <t>ESTUDOS CLÍNICOS</t>
  </si>
  <si>
    <t>RESPONSÁVEL</t>
  </si>
  <si>
    <t>PATROCINADOR</t>
  </si>
  <si>
    <t>VALOR CONTRATO</t>
  </si>
  <si>
    <t>REPASSADO</t>
  </si>
  <si>
    <t>SALDO do VALOR REPASSADO em 31/12/2023</t>
  </si>
  <si>
    <t>DATA CADASTRO</t>
  </si>
  <si>
    <t>SITUAÇÃO</t>
  </si>
  <si>
    <t>Est Clin Meter-Ichc-Janssen</t>
  </si>
  <si>
    <t>Alexander Augusto De Lima Jorge</t>
  </si>
  <si>
    <t>Janssen Pesquisas Clínicas</t>
  </si>
  <si>
    <t>variável</t>
  </si>
  <si>
    <t>ATIVO</t>
  </si>
  <si>
    <t>Est Clin 103.731 - Ichc - Gilead</t>
  </si>
  <si>
    <t>Aluisio Augusto Cotrim Segurado</t>
  </si>
  <si>
    <t>Gilead Sciences</t>
  </si>
  <si>
    <t>Est Clin M14-225 - Ichc - Abbvie</t>
  </si>
  <si>
    <t>Abbvie</t>
  </si>
  <si>
    <t>Est Clin Achn-490-007 - Ichc - Ppd</t>
  </si>
  <si>
    <t>PPD</t>
  </si>
  <si>
    <t>Est Clin Tmc435Hpc4013 - ICHC - Janssen</t>
  </si>
  <si>
    <t>Janssen-Cilag</t>
  </si>
  <si>
    <t>Est Clin Tmc435Hpc4012-Ichc-Mi-Janssen</t>
  </si>
  <si>
    <t>Janssen</t>
  </si>
  <si>
    <t>Est Clin At-02A-002-Ichc-Imuno-Ppd</t>
  </si>
  <si>
    <t>Angela Carvalho Freitas</t>
  </si>
  <si>
    <t>Est Clin 73763989Hpb2001-Ichc-Mi-Janssen</t>
  </si>
  <si>
    <t>Anna Sara Shafferman Levin</t>
  </si>
  <si>
    <t>Est Clin Cacz885M2301 - Hu - Novartis</t>
  </si>
  <si>
    <t>Antonio Carlos Nogueira</t>
  </si>
  <si>
    <t>Novartis</t>
  </si>
  <si>
    <t>Est Clin 0113/11 - Icr - Mead Johnson</t>
  </si>
  <si>
    <t>Antonio Carlos Pastorino</t>
  </si>
  <si>
    <t>Mead Johnson</t>
  </si>
  <si>
    <t>Est Clin A-38-52120-202 - Imrea - Ipsen</t>
  </si>
  <si>
    <t>Arquimedes De Moura Ramos</t>
  </si>
  <si>
    <t>Quintiles</t>
  </si>
  <si>
    <t>Est Clin 107.023-Iper-Greencare</t>
  </si>
  <si>
    <t>Arthur Guerra De Andrade</t>
  </si>
  <si>
    <t xml:space="preserve">Greencare </t>
  </si>
  <si>
    <t>Est Clin Clci699C2X01B-Ichc-Endoc.Novart</t>
  </si>
  <si>
    <t>Berenice Bilharinho De Mendonca</t>
  </si>
  <si>
    <t>Est Cln Crn00808-09-Endocrino-Resolution</t>
  </si>
  <si>
    <t>Resolution</t>
  </si>
  <si>
    <t>Est Clin 105.482-Ichc-Reumato-Nagase</t>
  </si>
  <si>
    <t>Bruno Gualano</t>
  </si>
  <si>
    <t>Nagase</t>
  </si>
  <si>
    <t>Est Clin 106.373 - Ichc - Reumato - Jbs</t>
  </si>
  <si>
    <t>JBS</t>
  </si>
  <si>
    <t>Est Clin 106767 - Ichc - Reumato - Notco</t>
  </si>
  <si>
    <t>Notco</t>
  </si>
  <si>
    <t>Bmn111-502 - Icr - Icon</t>
  </si>
  <si>
    <t>Chong Ae Kim</t>
  </si>
  <si>
    <t>Icon Pesquisas Clínicas</t>
  </si>
  <si>
    <t>Est Clin Ex9536-4388-Endocrino-Nordisk</t>
  </si>
  <si>
    <t>Cintia Cercato</t>
  </si>
  <si>
    <t>Novo Nordisk</t>
  </si>
  <si>
    <t>Est Clin I8F-Mc-Gpgn-Endocrino-Eli Lilly</t>
  </si>
  <si>
    <t>Eli Lilly</t>
  </si>
  <si>
    <t>Est Clin I8F-Mcgphk-Ichc-Indocr.Eli Lily</t>
  </si>
  <si>
    <t>Est Cli 106.708-Ichc-Endocrino-Eli Lilly</t>
  </si>
  <si>
    <t>Est Clin 106805-Ichc-Endocrino-Eli Lilly</t>
  </si>
  <si>
    <t>Est Clin Ex9536-4750-Endocr-Novo Nordisk</t>
  </si>
  <si>
    <t>Est Clin M15-554-Ichc-Reumato-Abbvie</t>
  </si>
  <si>
    <t>Claudia Goldenstein Schainberg</t>
  </si>
  <si>
    <t>Est Clin Fortuna-Ichc-Gastro-Astrazeneca</t>
  </si>
  <si>
    <t>Claudia Pinto Marques Souza De Oliveira</t>
  </si>
  <si>
    <t>Astrazeneca</t>
  </si>
  <si>
    <t>Est Clin Cljc242A2201J-Gastro-Novartis</t>
  </si>
  <si>
    <t>Cláudia Pinto Marques Souza De Oliveira</t>
  </si>
  <si>
    <t>Est Clin Exelixis 56 Marcos - Ppd Brasil</t>
  </si>
  <si>
    <t>Claudio Roberto Cernea</t>
  </si>
  <si>
    <t>PPD do Brasil</t>
  </si>
  <si>
    <t>Est Clin I4V-Mc-Jahu(D)-Icr-Eli Lilly</t>
  </si>
  <si>
    <t>Clovis Artur Almeida Da Silva</t>
  </si>
  <si>
    <t>Est Clin Pfizer A3921165-Icr-Inventiv</t>
  </si>
  <si>
    <t>Clóvis Artur Almeida Da Silva</t>
  </si>
  <si>
    <t>Pfizer</t>
  </si>
  <si>
    <t>Est Clin A3921145 - Icr - Inventiv</t>
  </si>
  <si>
    <t>Inventiv</t>
  </si>
  <si>
    <t>Est Cl Im101301-Ichc-Brist-Clóvis Silva</t>
  </si>
  <si>
    <t>Bristol - Myers Squibb</t>
  </si>
  <si>
    <t>Est Clin Wa 28117-Icr-Roche-Clóvis Silva</t>
  </si>
  <si>
    <t>Roche</t>
  </si>
  <si>
    <t>Est Clin Wa 28118-Icr-Roche-Clóvis Silva</t>
  </si>
  <si>
    <t>Est Clin A3921104 - Icr - Pfizer</t>
  </si>
  <si>
    <t>Est Clin Wa29231 - Icr - Roche</t>
  </si>
  <si>
    <t>Est Clin 104.108 - Icr - Janssen</t>
  </si>
  <si>
    <t>Est Clin M16-177 - Dermato - Abbvie</t>
  </si>
  <si>
    <t>Cyro Festa Neto</t>
  </si>
  <si>
    <t>Est Clin I4V-Mc-Jain-Dermato-Eli Lilly</t>
  </si>
  <si>
    <t>Est Clin Measure-Ad-Ichc-Dermato-Abbvie</t>
  </si>
  <si>
    <t>Est Clin Ma30143 - Ichc - Neuro - Roche</t>
  </si>
  <si>
    <t>Dagoberto Callegaro</t>
  </si>
  <si>
    <t>Est Clin Mn39159 - Ichc - Neuro - Roche</t>
  </si>
  <si>
    <t>Est Clin Mn38159-Ichc-Neuro-Roche</t>
  </si>
  <si>
    <t>Edmar Zanoteli</t>
  </si>
  <si>
    <t>Sarepta</t>
  </si>
  <si>
    <t>Est Clin Bp39056-Ichc-Neuro-F. Hoffmann</t>
  </si>
  <si>
    <t>F. Hoffman</t>
  </si>
  <si>
    <t>Est Clin Registry - Neuro - Sanofi</t>
  </si>
  <si>
    <t>Sanofi</t>
  </si>
  <si>
    <t>Est Clin Bp39859-Icr-Iqvia</t>
  </si>
  <si>
    <t>Iqvia</t>
  </si>
  <si>
    <t>Est Clin Bn40703-Icr-Roche</t>
  </si>
  <si>
    <t>Est Clin 4658-407 - Icr - Ppd</t>
  </si>
  <si>
    <t>Est Clin 232Sm203 - Icr - Iqvia</t>
  </si>
  <si>
    <t>Est Clin Ofelia - Icr - Iqvia</t>
  </si>
  <si>
    <t>Est Clin 232Sm302 - Icr - Neuro - Biogen</t>
  </si>
  <si>
    <t xml:space="preserve">Biogen </t>
  </si>
  <si>
    <t>Est Clin Vac18193Rsv2008-Imuno-Janssen</t>
  </si>
  <si>
    <t>EST CLIN COAV101B12301-NEURO-NOVARTIS</t>
  </si>
  <si>
    <t>Est Clin 106.848 - Neuro - Alexion</t>
  </si>
  <si>
    <t>Alexion</t>
  </si>
  <si>
    <t>Est Clin Dmd-Boi-Ichc-Neuro-Cerner</t>
  </si>
  <si>
    <t>Cerner</t>
  </si>
  <si>
    <t>Est Clin Cogmax-Ichc-Gineco-Eurofarma</t>
  </si>
  <si>
    <t>Edmund Chada Baracat</t>
  </si>
  <si>
    <t>Hospital Albert Einstein</t>
  </si>
  <si>
    <t>Est Cln 106639 Endoscopia-Elektromedizin</t>
  </si>
  <si>
    <t>Eduardo Guimarães Hourneaux De Moura</t>
  </si>
  <si>
    <t>Hospital Sirio Libanês</t>
  </si>
  <si>
    <t>Est Clin Gsk-202009-Ichc-Gastro - Glaxo</t>
  </si>
  <si>
    <t>Eduardo Luiz Rachid Cançado</t>
  </si>
  <si>
    <t>Glaxo</t>
  </si>
  <si>
    <t>Est Clin 106.400-Ichc-Hemato-Astellas</t>
  </si>
  <si>
    <t>Eduardo Magalhães Rego</t>
  </si>
  <si>
    <t>Est Clin Benefit-Ext - Bristol</t>
  </si>
  <si>
    <t>Elias David Neto</t>
  </si>
  <si>
    <t>Est Clin Crad001Abr27T-Urologia-Novartis</t>
  </si>
  <si>
    <t>Hospital Benenficiência Portuguesa</t>
  </si>
  <si>
    <t>Est Clin 106.839-Ichc-Reumato-Gsk</t>
  </si>
  <si>
    <t>Eloísa Silva Dutra De Oliveira Bonfá</t>
  </si>
  <si>
    <t>Est Clin Vac89220Hpx3002-Imunol.-Janssen</t>
  </si>
  <si>
    <t>Esper Georges Kallás</t>
  </si>
  <si>
    <t>Est Clin V503-049-Ichc-Imunologia-Merck</t>
  </si>
  <si>
    <t>Merck</t>
  </si>
  <si>
    <t>Est Clin Vatic-0101-Imuno-Senseutics</t>
  </si>
  <si>
    <t>Senseutics</t>
  </si>
  <si>
    <t>Est Clin 207959-Ichc-Imuno-Glaxo</t>
  </si>
  <si>
    <t>Est Clin Gs-Us-528-9023-Ich-Imuno-Gilead</t>
  </si>
  <si>
    <t>Gilead</t>
  </si>
  <si>
    <t>Est Clin Tmc435-Tidp16-C216-Ichc-Janssen</t>
  </si>
  <si>
    <t>Evaldo Stanislau A. De Araujo</t>
  </si>
  <si>
    <t>Est Clin Vx-950Hep3002- Ichc -Janssen</t>
  </si>
  <si>
    <t>Est Clin Zika - Imt - Lim52 - Biomerieux</t>
  </si>
  <si>
    <t>Expedito José De Albuquerque Luna</t>
  </si>
  <si>
    <t>Biomerieux</t>
  </si>
  <si>
    <t>Est Clin 4062 - Ichc - Gastro - Abbvie</t>
  </si>
  <si>
    <t>Flair José Carrilho</t>
  </si>
  <si>
    <t>Est Clin 105.313-Ichc-Gastro-Intercept</t>
  </si>
  <si>
    <t>Intercept</t>
  </si>
  <si>
    <t>Est Clin 105.303-Ichc-Gastro-Intercept</t>
  </si>
  <si>
    <t>Est Clin Cljn452D12201C-Gastro-Novartis</t>
  </si>
  <si>
    <t>Est Cl Nn9931-4553-Ichc-Gastro-N.Nordisk</t>
  </si>
  <si>
    <t xml:space="preserve">Labcorp </t>
  </si>
  <si>
    <t>Est Clin 106.355-Ichc-Gastro-Inventiva</t>
  </si>
  <si>
    <t xml:space="preserve">Iventiva Pharmaceuticals </t>
  </si>
  <si>
    <t>Est Clin Meridian-Ichc-Neuro-Apellis</t>
  </si>
  <si>
    <t>Frederico Mennucci De Haidar Jorge</t>
  </si>
  <si>
    <t>Apellis Pharmaceuticals</t>
  </si>
  <si>
    <t>Est Clin Tak-935-3001-Ipq-Ppd</t>
  </si>
  <si>
    <t>Geraldo Busatto Filho</t>
  </si>
  <si>
    <t>Est Clin Registro Gaucher - Icr - Sanofi</t>
  </si>
  <si>
    <t>Gilda Porta</t>
  </si>
  <si>
    <t>Sanofi-Aventis</t>
  </si>
  <si>
    <t>Est Clin Registro Pompe - Icr - Sanofi</t>
  </si>
  <si>
    <t>Est Clin 42756493Can2002-Icr-Janssen</t>
  </si>
  <si>
    <t>Giorgione Leite De Freitas Batista</t>
  </si>
  <si>
    <t>Est Clin 104.145 - Icr - F. Hoffman</t>
  </si>
  <si>
    <t>Giuliana Stravinskas Durigon</t>
  </si>
  <si>
    <t>Est Clin Cl3-95008-001-Ipq-Servier</t>
  </si>
  <si>
    <t>Helena Paula Brentani</t>
  </si>
  <si>
    <t>Servier</t>
  </si>
  <si>
    <t>Est Clin Cl3-95008-002-Ipq-Servier</t>
  </si>
  <si>
    <t>Helio Helks</t>
  </si>
  <si>
    <t>Boheringer</t>
  </si>
  <si>
    <t>Est Clin Boh-Br-01-Ic-Emergência Clínica</t>
  </si>
  <si>
    <t>Heraldo Possolo De Souza</t>
  </si>
  <si>
    <t xml:space="preserve">BOH </t>
  </si>
  <si>
    <t>Est Clin 021FSGS16010-ICHC-Nefro Iqvia</t>
  </si>
  <si>
    <t>Irene De Lourdes Noronha</t>
  </si>
  <si>
    <t>Est Clin Cain457Q12301-Nefro-Novartis</t>
  </si>
  <si>
    <t>Novartis Biociências</t>
  </si>
  <si>
    <t>Est Clin Ca41705-Ichc-Nefro-Roche</t>
  </si>
  <si>
    <t>Est Clin Clnp023A2301-Ichc-Nefro-Novarts</t>
  </si>
  <si>
    <t>Est Clin Wa41937-Ichc-Nefro-Roche</t>
  </si>
  <si>
    <t>Est Clin Estudo Align-Ichc-Iqvia</t>
  </si>
  <si>
    <t>Est Clin Apl-C3G-204-Ichc-Nefro-Apellis</t>
  </si>
  <si>
    <t>Est Clin Dialize-Ichc-Nefro-Astrazeneca</t>
  </si>
  <si>
    <t>Est Clin D4325C00001-Nefro-Astrazeneca</t>
  </si>
  <si>
    <t>Est Clin Clnp023B12301-Ic-Nefro-Novartis</t>
  </si>
  <si>
    <t>Est Clin Apl2-C3G-310-Ichc-Nefro-Apellis</t>
  </si>
  <si>
    <t>Est Clin Dmx-200-301-Ichc-Nefro-Iqvia</t>
  </si>
  <si>
    <t>Est Clin Clnp023A2002B-Nefro-Novartis</t>
  </si>
  <si>
    <t>Est Clin Cl3-05179-002-Ichc-Nefro-Servie</t>
  </si>
  <si>
    <t>Optimal Diabetes-Nefro-Hosp.Einstein</t>
  </si>
  <si>
    <t>Optimal Stroke-Ichc-Nefro-Hosp Einstein</t>
  </si>
  <si>
    <t>Est Clin Stabilize Ckd-Nefro-Astrazeneca</t>
  </si>
  <si>
    <t>Est Clin Lnp023K12201-Nefro-Novartis</t>
  </si>
  <si>
    <t>Est Clin 417-201-00007-Ichc-Nefro-Ptsuka</t>
  </si>
  <si>
    <t>Otsuka Phamaceutical</t>
  </si>
  <si>
    <t>Est Clin Vt-001-0070-Ichc-Nefro-Wct</t>
  </si>
  <si>
    <t>WCT</t>
  </si>
  <si>
    <t>Est Clin Hznp-Dax-203-Ichc-Nefro-Ppd</t>
  </si>
  <si>
    <t>Est Clín Cain457Q12301E1-Nefro-Novartis</t>
  </si>
  <si>
    <t>Est Clin Vx21-147-301-Ichc-Nefro-Vertex</t>
  </si>
  <si>
    <t>Vertex</t>
  </si>
  <si>
    <t>Est Clin Vx19-Nen-Ichc-Nefro-Icon</t>
  </si>
  <si>
    <t>Est Clin Cr845-310302-Ichc-Nefro-Icon</t>
  </si>
  <si>
    <t>Est Clin Chk02-02-Ichc-Nefro-Chinook</t>
  </si>
  <si>
    <t>Chinook</t>
  </si>
  <si>
    <t>Est Clin Sygma 2 - Icr - Astrazeneca</t>
  </si>
  <si>
    <t>Joaquim Carlos Rodrigues</t>
  </si>
  <si>
    <t>Astrazeneca Pesquisas Clínicas</t>
  </si>
  <si>
    <t>Est Clin Du176B-Dus12-Icr-Hem.-Daliichi</t>
  </si>
  <si>
    <t>Jorge David Aivazoglou Carneiro</t>
  </si>
  <si>
    <t>Daiichi</t>
  </si>
  <si>
    <t>Est Clin Abx464-401-Ichc-Imuno-Parexel</t>
  </si>
  <si>
    <t>Jorge Elias Kalil Filho</t>
  </si>
  <si>
    <t>Parexel</t>
  </si>
  <si>
    <t>Est Clin Cfty720D2311 - Ichc - Novartis</t>
  </si>
  <si>
    <t>José Albino Da Paz</t>
  </si>
  <si>
    <t>Est Clin 104.068-Ichc-Dermato-Gelnex</t>
  </si>
  <si>
    <t>José Antonio Sanches Jr.</t>
  </si>
  <si>
    <t>Gelnex</t>
  </si>
  <si>
    <t>Est Clin Basics-Ichc-Anestesiologia-Hcor</t>
  </si>
  <si>
    <t>José Otavio Costa Auler Junior</t>
  </si>
  <si>
    <t>Hcor</t>
  </si>
  <si>
    <t>Est Clin Lft-304 - Icr - Blanchard</t>
  </si>
  <si>
    <t>Juliana Folloni Fernandes</t>
  </si>
  <si>
    <t>Blanchard</t>
  </si>
  <si>
    <t>Est Clin Pir16183-Asmd-Icr-Sanofi</t>
  </si>
  <si>
    <t>Karina Lucio de Medeiros Bastos</t>
  </si>
  <si>
    <t xml:space="preserve">Sanofi </t>
  </si>
  <si>
    <t>Est Clin 105.497-Ipq-Prati Donaduzzi</t>
  </si>
  <si>
    <t>Kette Dualibi Ramos Valente</t>
  </si>
  <si>
    <t>Prati Donaduzzi</t>
  </si>
  <si>
    <t>Est Clin Gx29639-Ichc-Oftalmo-Roche</t>
  </si>
  <si>
    <t>Leandro Cabral Zacharias</t>
  </si>
  <si>
    <t>Est Clin Gx29633-Ichc-Oftalmo-Roche</t>
  </si>
  <si>
    <t>Est Clin Gr40398-Ichc-Oftalmo-Roche</t>
  </si>
  <si>
    <t>Est Clin Gr41987-Ichc-Oftalmo-Roche</t>
  </si>
  <si>
    <t>106.713-Ichc Ps-Sírio Libanês-Proadi</t>
  </si>
  <si>
    <t>Leandro Utino Taniguchi</t>
  </si>
  <si>
    <t>106.721-Ichc Ps-Sírio Libanês-Proadi</t>
  </si>
  <si>
    <t>Est Clin Pbft02-001-Ichc-Neuro-Cti</t>
  </si>
  <si>
    <t>Leonel Tadao Takada</t>
  </si>
  <si>
    <t>CTI</t>
  </si>
  <si>
    <t>Est Clin Dnli-H-0001-Ichc-Neuro-Ppd</t>
  </si>
  <si>
    <t>Est Clin 20140106 - Icr - Amgen</t>
  </si>
  <si>
    <t>Lilian Maria Cristofani</t>
  </si>
  <si>
    <t xml:space="preserve">Amgen </t>
  </si>
  <si>
    <t>Est Clin Cctl019Bbr01 - Icr - Novartis</t>
  </si>
  <si>
    <t>Est Clin Surpass-Peds-Icr-Eli Lily</t>
  </si>
  <si>
    <t>Louise Cominato</t>
  </si>
  <si>
    <t>Est Clin Flq-02-Ib-Icr-Fund.Butantan</t>
  </si>
  <si>
    <t>Lucia Maria Mattei De Arruda Campos</t>
  </si>
  <si>
    <t>Fundação Butantã</t>
  </si>
  <si>
    <t>Est Clin Wa42985 - Icr - Roche</t>
  </si>
  <si>
    <t>Luciana Maria Mattei De Arruda Campos</t>
  </si>
  <si>
    <t xml:space="preserve">Roche </t>
  </si>
  <si>
    <t>Iss/Gsk 213106 - Ichc - Reumato - Gsk</t>
  </si>
  <si>
    <t>Luciana Parente Costa Seguro</t>
  </si>
  <si>
    <t>Est Clin 205646 - Ichc - Reumato - Gsk</t>
  </si>
  <si>
    <t>Est Clin Population Health - Incor</t>
  </si>
  <si>
    <t>Ludhmila Abrahão Hajjar</t>
  </si>
  <si>
    <t>Population Helth</t>
  </si>
  <si>
    <t>Est Clin Bayer 100554 - Covance</t>
  </si>
  <si>
    <t>Luiz Augusto Carneiro Dalbuquerque</t>
  </si>
  <si>
    <t>Covance</t>
  </si>
  <si>
    <t>Est Clin Otsuka 156-10-291-Lim29 Covance</t>
  </si>
  <si>
    <t>Luiz Fernando Onuchic</t>
  </si>
  <si>
    <t>Est Clin Csom230B2406-Endocrino-Novartis</t>
  </si>
  <si>
    <t>Luiz Roberto Salgado</t>
  </si>
  <si>
    <t>Est Clin Ctbm100Dbr01 - Icr - Novartis</t>
  </si>
  <si>
    <t>Luiz Vicente Ribeiro Ferreira Da S Filho</t>
  </si>
  <si>
    <t>Est Clin 119-0337 - Icr-Boehringer</t>
  </si>
  <si>
    <t>Boehringer</t>
  </si>
  <si>
    <t>Est Clin 1199-0378 - Icr - Boehringer</t>
  </si>
  <si>
    <t>Est Clin Mk-8962-043-0015 - Icr - Merck</t>
  </si>
  <si>
    <t>Magda Maria Sales Carneiro Sampaio</t>
  </si>
  <si>
    <t>Est Clin Efc14153 - Icr - Sanofi</t>
  </si>
  <si>
    <t>Est Clin 28431754Dia3018 - Icr - Janssen</t>
  </si>
  <si>
    <t>Est Clin 105.037 - Icr - Biomerieux</t>
  </si>
  <si>
    <t>106.662-Ichc Neuro-A.Einstein-Proadi</t>
  </si>
  <si>
    <t>Est Clin 104.217-Ichc-Neuro-Mundipharma</t>
  </si>
  <si>
    <t>Manoel Jacobsen Teixeira</t>
  </si>
  <si>
    <t>Mundpharma</t>
  </si>
  <si>
    <t>Est Clin 106.416-Ichc-Neuro-Biogen</t>
  </si>
  <si>
    <t>106.147-Braincare - Lim62</t>
  </si>
  <si>
    <t xml:space="preserve">Braincare </t>
  </si>
  <si>
    <t>Est Clin 106570-ic-neuro-s.libanês-proadi</t>
  </si>
  <si>
    <t>Est Clin Step - Fígado - Bayer</t>
  </si>
  <si>
    <t>Marcel Cerqueira Cesar Machado</t>
  </si>
  <si>
    <t>Bayer Healthcare</t>
  </si>
  <si>
    <t>Est Clin Csom230C2305-Endocrino-Novartis</t>
  </si>
  <si>
    <t>Marcello Delano Bronstein</t>
  </si>
  <si>
    <t>Est Clin Csom230C2402 - Endocrino-Novart</t>
  </si>
  <si>
    <t>Est Clin Csom230D2401-Ichc - Novartis</t>
  </si>
  <si>
    <t>Est Clin Csom230B2411-Ichc-Novartis</t>
  </si>
  <si>
    <t>Est Clin Csom230B2412 - Ichc - Novartis</t>
  </si>
  <si>
    <t>Est Clin Sagit-Ichc-Endocrino-Beaufour</t>
  </si>
  <si>
    <t>Beaufour</t>
  </si>
  <si>
    <t>Est Clin Csom230B2219-Ichc-Endocrino</t>
  </si>
  <si>
    <t>Est Clin 104.360-Ichc-Endocrino-Novartis</t>
  </si>
  <si>
    <t>Marcio Carlos Machado</t>
  </si>
  <si>
    <t>Est Clin 105.200 - Iot - Johnson</t>
  </si>
  <si>
    <t>Marco Kawamura Demange</t>
  </si>
  <si>
    <t>Johnson &amp; Johnson</t>
  </si>
  <si>
    <t>Est Clin Ptc124-Gd-020-Dmd-Ichc-Ptc</t>
  </si>
  <si>
    <t>Maria Bernadete Dutra Resende</t>
  </si>
  <si>
    <t>DMD-ICHC-PTC</t>
  </si>
  <si>
    <t>Est Clin Ptc124-Gd-041-Dmd-Neuro-Ptc</t>
  </si>
  <si>
    <t>Est Clin Ptc124-Gd-025-Dmd-Neuro-Ptc</t>
  </si>
  <si>
    <t>PTC Therapeutics</t>
  </si>
  <si>
    <t>Est Clin Misp#60384-Ichc-Lim 52-Schering</t>
  </si>
  <si>
    <t>Maria Cassia Jacintho Mendes Corrêa</t>
  </si>
  <si>
    <t>Schering do Brasil</t>
  </si>
  <si>
    <t>Est.Clin. Clin 1275Psy0001-Derm.-Janssen</t>
  </si>
  <si>
    <t>Maria Denise F. Takahashi</t>
  </si>
  <si>
    <t>Est Clin K-877-302-Endocrino-Quintiles</t>
  </si>
  <si>
    <t>Maria Elizabeth Rossi Da Silva</t>
  </si>
  <si>
    <t>Est Clin Gsk Viiv 215226 - Icr - Ppd</t>
  </si>
  <si>
    <t xml:space="preserve">Maria Fernanda Bádue Pereira </t>
  </si>
  <si>
    <t>Est Clin 103.632 - Ichc - Raptor</t>
  </si>
  <si>
    <t>Maria Helena Vaisbich Guimaraes</t>
  </si>
  <si>
    <t>Raptor</t>
  </si>
  <si>
    <t>Est Clin Bo42354 - Icr - Roche</t>
  </si>
  <si>
    <t>Est Clin 106.525 - Icr-Ultragenyx</t>
  </si>
  <si>
    <t>Ultragenyx</t>
  </si>
  <si>
    <t>Est Clin Apl2-C3G-310-Icr-Apellis</t>
  </si>
  <si>
    <t>Est Clin Hemotion- Ichc-Anest Univ-Laval</t>
  </si>
  <si>
    <t>Maria José Carvalho Carmona</t>
  </si>
  <si>
    <t>Univ. Laval</t>
  </si>
  <si>
    <t>Est Clin 106.686 - Lim56 - Merck</t>
  </si>
  <si>
    <t>Maria Notomi Sato</t>
  </si>
  <si>
    <t>Est Clin Asp-Rev-01-Transp.Intest Takeda</t>
  </si>
  <si>
    <t>Mariana Hollanda Martins Da Rocha</t>
  </si>
  <si>
    <t>Takeda</t>
  </si>
  <si>
    <t>Est Clin Conqol- Janssen- Louzã</t>
  </si>
  <si>
    <t>Mario Rodrigues Louzã Neto</t>
  </si>
  <si>
    <t>Est Clin 103.023 - Ipq - Pfizer</t>
  </si>
  <si>
    <t>Est Clin Connex-X Ipq - Boehringer</t>
  </si>
  <si>
    <t>Est Clin 106908 - Iot- Biomerieux</t>
  </si>
  <si>
    <t>Olavo Pires De Camargo</t>
  </si>
  <si>
    <t>Est Clin 221Ad305 - Ipq - Iqvia</t>
  </si>
  <si>
    <t>Orestes Vicente Forlenza</t>
  </si>
  <si>
    <t>Est Clin D3250R00045-Imuno-Astrazeneca</t>
  </si>
  <si>
    <t>Pedro Francisco Giavina-Bianchi Junior</t>
  </si>
  <si>
    <t>Est Clin Dri17509-Ichc-Imuno-Sanofi</t>
  </si>
  <si>
    <t>Est Clin Lps16676-Ichc-Imuno-Sanofi</t>
  </si>
  <si>
    <t>Est Clin Great - Ichc - W.L. Gore</t>
  </si>
  <si>
    <t>Pedro Puech-Leao</t>
  </si>
  <si>
    <t>W.L. Gore</t>
  </si>
  <si>
    <t>Est Clin Re-Covery Tvp/Ep-Ichc-Parexel</t>
  </si>
  <si>
    <t>Est Clin Crn0080808-Endocrino-Resolution</t>
  </si>
  <si>
    <t>Raquel Soares Jallad</t>
  </si>
  <si>
    <t>Estclin Ux023-Cl401-Endocrino-Ultragenyx</t>
  </si>
  <si>
    <t>Regina Matsunaga Martins</t>
  </si>
  <si>
    <t>Est Clin Vib0551.P2.S2.Nmo - Icr - Ppd</t>
  </si>
  <si>
    <t>Renata Barbosa Paolilo</t>
  </si>
  <si>
    <t>Est Clin Ketop_L_03102 - Otorrino-Sanofi</t>
  </si>
  <si>
    <t>Renata Cantisani Di Francesco</t>
  </si>
  <si>
    <t>Est Clin Chelate - Neuro - Gmp Orphan</t>
  </si>
  <si>
    <t>Ricardo Nitrini</t>
  </si>
  <si>
    <t>GMP Orphan</t>
  </si>
  <si>
    <t xml:space="preserve">Est Clin Cnto1959Pso4014-Dermato-Mcneil </t>
  </si>
  <si>
    <t>Ricardo Romiti</t>
  </si>
  <si>
    <t>Mcneil Panama</t>
  </si>
  <si>
    <t>Est Clin Mk-8616-169-Icr-Merck</t>
  </si>
  <si>
    <t>Ricardo Vieira Carlos</t>
  </si>
  <si>
    <t>Est Clin Jjmb-Acc-01-11-Otor.-Johnson</t>
  </si>
  <si>
    <t>Richard Louis Voegels</t>
  </si>
  <si>
    <t>Johnson &amp; Johnson do Brasil</t>
  </si>
  <si>
    <t>106.744-Ichc Ps-B.Portuguesa-Proadi</t>
  </si>
  <si>
    <t>Roberta Muriel Longo Roepke</t>
  </si>
  <si>
    <t>Est Clin Claf237A23156 - Lim 18-Novarts</t>
  </si>
  <si>
    <t>Rosa Ferreira Dos Santos</t>
  </si>
  <si>
    <t>Est Clin Obs13780 - Dune - Lim 18-Sanofi</t>
  </si>
  <si>
    <t>Est Clin Cqge031C2302-Imuno-Novartis</t>
  </si>
  <si>
    <t>Rosana Camara Agondi Leite</t>
  </si>
  <si>
    <t>Est Clin Cqge031C2302E1-Imuno-Novartis</t>
  </si>
  <si>
    <t>Est Clin Comfort-Ml 21467-Nefro-Roche</t>
  </si>
  <si>
    <t>Silvia Maria De Oliveira Tittan</t>
  </si>
  <si>
    <t>Est Clin 04-0-199 - Hu - Ppd</t>
  </si>
  <si>
    <t>Silvia Maria Ibidi</t>
  </si>
  <si>
    <t>PPD Development</t>
  </si>
  <si>
    <t>Est Clin 14861B - Ichc - Neuro- H.Lundek</t>
  </si>
  <si>
    <t>Sonia Maria Dozzi Brucki</t>
  </si>
  <si>
    <t>H. Lundek</t>
  </si>
  <si>
    <t>Est Clin Wn29922-Ichc-Neuro-Roche</t>
  </si>
  <si>
    <t>Est Clin Wn42171 - Ichc - Neuro - Roche</t>
  </si>
  <si>
    <t>Est Clin Spr001-204-Ichc-Endocr-Medpace</t>
  </si>
  <si>
    <t>Tânia Aparecida Sartori Sanchez Bachega</t>
  </si>
  <si>
    <t>Medpace</t>
  </si>
  <si>
    <t>Est Clin Spr001-203-Ichc-Endocr-Medpace</t>
  </si>
  <si>
    <t>Est Clin Rised_L_01930 Iot - Sanofi</t>
  </si>
  <si>
    <t>Tarcisio Eloy Pessoa De Barros Filho</t>
  </si>
  <si>
    <t>Est Clin Pr16586-3301902-La-Geriat-Merck</t>
  </si>
  <si>
    <t>Thiago Junqueira Avelino da Silva</t>
  </si>
  <si>
    <t>Est Clin Zoster-049-Ichc-Geriatria-Ppd</t>
  </si>
  <si>
    <t>Thiago Junqueira Avelino Da Silva</t>
  </si>
  <si>
    <t>Est Clin Pci-32765-Mcl-3002-Ichc-Janssen</t>
  </si>
  <si>
    <t>Vanderson Geraldo Rocha</t>
  </si>
  <si>
    <t>Est Clin C25003 - Ichc - Icon</t>
  </si>
  <si>
    <t>Est Clin-C16019-Ichc-Ppd</t>
  </si>
  <si>
    <t>Est Clin Bay 80-6946/17067- Ichc-Bayer</t>
  </si>
  <si>
    <t>Bayer</t>
  </si>
  <si>
    <t>Est Clin 105.056 - Ichc - Hemato - Amgen</t>
  </si>
  <si>
    <t>Amgen</t>
  </si>
  <si>
    <t>Est Clin 105.892 - Ichc - Libbs</t>
  </si>
  <si>
    <t>Libbs Farmacêutica</t>
  </si>
  <si>
    <t>Est Clin 106.689-Ichc-Hemato-Abbvie</t>
  </si>
  <si>
    <t>Est Clin Ace-Cl-007-Ichc-Hemato-Acerta</t>
  </si>
  <si>
    <t>Aerta Pharma</t>
  </si>
  <si>
    <t>Est Clin Nsmm-5001 - Ichc - Hemato - Ppd</t>
  </si>
  <si>
    <t>Est Clin Alxn1210-Pnh-Hemato-Quintiles</t>
  </si>
  <si>
    <t>Est Clin Clbh589D2222-Hemato-Novartis</t>
  </si>
  <si>
    <t>Est Clin Ace-Ly-308-Hemato-Acerta</t>
  </si>
  <si>
    <t>Acerta</t>
  </si>
  <si>
    <t>Est Clin Efc15246-Ichc-Hemato-Sanofi</t>
  </si>
  <si>
    <t>Est Clin 54767414Amy3001-Ichc-Hem.-Jans</t>
  </si>
  <si>
    <t>Est Clin Go39942-Ichc-Hemato-Covance</t>
  </si>
  <si>
    <t>Est Clin Cabl0001A2301-Hemato-Novartis</t>
  </si>
  <si>
    <t>Est Clin 105.112 - Hemato - Viracta</t>
  </si>
  <si>
    <t>Viracta</t>
  </si>
  <si>
    <t>Est Clin Chronos-4 - Ichc-Hemato - Bayer</t>
  </si>
  <si>
    <t>Est Clin Alxn1210-Pnh-Inc Research</t>
  </si>
  <si>
    <t>Inc Research</t>
  </si>
  <si>
    <t>Est Clin 105.398-Ichc-Hemato-Gamida</t>
  </si>
  <si>
    <t>Gamida</t>
  </si>
  <si>
    <t>Est Clin Cseg101A2301- Hemato - Novartis</t>
  </si>
  <si>
    <t>Est Clin 105.469 - Hemato - Baxalta</t>
  </si>
  <si>
    <t>Baxalta</t>
  </si>
  <si>
    <t>Est Clin Cseg101Abr02-Hemato-Novartis</t>
  </si>
  <si>
    <t>Est Clin Ace-Cl-311-Ichc-Hemato-Acerta</t>
  </si>
  <si>
    <t>Est Clin Cmbg453B12301-Hemato-Novartis</t>
  </si>
  <si>
    <t>Est Clin Cseg101A2203-Hemato-Novartis</t>
  </si>
  <si>
    <t>Est Clin Bmn270-301-Ichc-Hemato-Biomarin</t>
  </si>
  <si>
    <t>Biomarin</t>
  </si>
  <si>
    <t>Est Clin Ag348-C-011-Ichc-Hemato-Covance</t>
  </si>
  <si>
    <t>Est Clin Bmn270-303-Ichc-Hemato-Biomarin</t>
  </si>
  <si>
    <t>Est Clin Lb2002-Ichc-Hemato-Libbs</t>
  </si>
  <si>
    <t>Libbs</t>
  </si>
  <si>
    <t>Est Clin Ace-Ly-312-Ichc-Hemato-Acerta</t>
  </si>
  <si>
    <t>Est Clin Medici-Ichc-Hemato-Abbie</t>
  </si>
  <si>
    <t>Est Clin Prc-2021/02102-Hemato-Medpace</t>
  </si>
  <si>
    <t>Est Clin Pt 4593/021-Ichc-Hemato-Medpace</t>
  </si>
  <si>
    <t>Est Clin Edp 938-103-Ichc-Hemato-Ppd</t>
  </si>
  <si>
    <t>Est Clin M20-247-Ichc-Hemato-Abbvie</t>
  </si>
  <si>
    <t>Est Clin Krt-232-101-Ichc-Hemato-Paresel</t>
  </si>
  <si>
    <t>Est Clin 106.539-Ichc-Hemato-Takeda</t>
  </si>
  <si>
    <t>Est Clin Ag348-C-017-Ichc-Labcorp</t>
  </si>
  <si>
    <t>Est Clin X9001302-Ichc-Hemato-Pfizer</t>
  </si>
  <si>
    <t>Est Clin Cabl001A2001B-Hemato-Novartis</t>
  </si>
  <si>
    <t>Est Clin Ag348-C-018-Ichc-Hemato-Labcorp</t>
  </si>
  <si>
    <t>Est Clin M19-063-Ichc-Hemato-Abbvie</t>
  </si>
  <si>
    <t>Est Clin Ag348-C-020-Ichc-Hemato-Ppd</t>
  </si>
  <si>
    <t>Est Clin Mk-1026-003-0303-Hemato-Merck</t>
  </si>
  <si>
    <t>Est Clin Ker050-Mf-301-Ichc-Hemato-Iqvia</t>
  </si>
  <si>
    <t>Est Clin Gbt2104-Ichc-Hemato-Ppd</t>
  </si>
  <si>
    <t>Est Clin Gbt2104-132-Ichc-Hemato-Ppd</t>
  </si>
  <si>
    <t>Est Clingbt2104-133-Ichc-Hemato-Ppd</t>
  </si>
  <si>
    <t>Est Clin 64007957Mmy3005-Hemato-Janssen</t>
  </si>
  <si>
    <t>EST CLIN M20-638-ICHC-HEMATO-ABBVIE</t>
  </si>
  <si>
    <t>EST CLIN ALXN1210-TMA-313-HEMATO-IQVIA</t>
  </si>
  <si>
    <t>EST CLIN LOXO-BTK20030-ICHC-HEMATO-IQVIA</t>
  </si>
  <si>
    <t>EST CLIN 106.688-ICHC-HEMATO-PAREXEL</t>
  </si>
  <si>
    <t>Est Clin 54179060Mcl3004-Hemato-Janssen</t>
  </si>
  <si>
    <t>Est Clin M20-621-Ichc-Hemato-Abbvie</t>
  </si>
  <si>
    <t>Est Clin Hem-Powr-Ichc-Hemato-Bayer</t>
  </si>
  <si>
    <t>Est Clin Act17453-Izalco-Hemato-Sanofi</t>
  </si>
  <si>
    <t>Est Clin Gbt440-042-Ichc-Hemato-Ppd</t>
  </si>
  <si>
    <t xml:space="preserve">PPD </t>
  </si>
  <si>
    <t>Est Clin Loxo-Btk-20019-Hemato-Iqvia</t>
  </si>
  <si>
    <t>Est Clin Ease - Icr - Amryt</t>
  </si>
  <si>
    <t>Vicente Odone Filho</t>
  </si>
  <si>
    <t>Amryt</t>
  </si>
  <si>
    <t>Est Clin C25004 - Icr - Quintiles</t>
  </si>
  <si>
    <t>Est Clin 105.405 - Icr - Gamida</t>
  </si>
  <si>
    <t>Est Clin 20180130 - Icr - Amgen</t>
  </si>
  <si>
    <t xml:space="preserve">Vicente Odone Filho </t>
  </si>
  <si>
    <t>Est. Clin. Crfb002Ab02-Oftalmo-Novartis</t>
  </si>
  <si>
    <t>Walter Yukihiko Takahashi</t>
  </si>
  <si>
    <t>Est Clin 103.387 - Ichc - Contatti</t>
  </si>
  <si>
    <t>William Carlos Nahas</t>
  </si>
  <si>
    <t>Contatti</t>
  </si>
  <si>
    <t>Est Clin Crad001A2433 - Ichc - Novartis</t>
  </si>
  <si>
    <t>Est Clin 106.038-Ichc-Uro-Astrazeneca</t>
  </si>
  <si>
    <t>Est Clin Regift - Ichc - Quark</t>
  </si>
  <si>
    <t>Quark</t>
  </si>
  <si>
    <t>Est Clin D-Fr-52120-223-Ichc-Uro-Covance</t>
  </si>
  <si>
    <t>Est Clin Credible-Ichc-Uro-Shionogi</t>
  </si>
  <si>
    <t>Shionogi</t>
  </si>
  <si>
    <t>Est Clin Ccfz533A2201-Ichc-Uro-Novartis</t>
  </si>
  <si>
    <t>Est Clin Bo42353-Ichc-Uro-Roche</t>
  </si>
  <si>
    <t>Est Clin Zoster 067-Ichc-Geriatria-Glaxo</t>
  </si>
  <si>
    <t>Wilson Jacob Filho</t>
  </si>
  <si>
    <t>Est Clin Zoster 104.361-Geriatria-Glaxo</t>
  </si>
  <si>
    <t>Est Clin Zoster 056-Ichc-Geriatria-Glaxo</t>
  </si>
  <si>
    <t>Est Clin 107.190-Ichc-Reumato-Alzchem</t>
  </si>
  <si>
    <t>Alzchem</t>
  </si>
  <si>
    <t>Est Clin Im011246-Ichc-Reumato-Bristol</t>
  </si>
  <si>
    <t>Bristol</t>
  </si>
  <si>
    <t>Est Clin Cbaf312D2301 - Icr - Novartis</t>
  </si>
  <si>
    <t>Est Clin Dian-Tu-001-Ichc-Neuro-W. Univ.</t>
  </si>
  <si>
    <t>The Washington University</t>
  </si>
  <si>
    <t>Est Clin - J2A-Mc-Gzgp - Ichc-Endocrino</t>
  </si>
  <si>
    <t>Est Clin Reorder-Pnc0421 - Ipq - Ems</t>
  </si>
  <si>
    <t>ESM</t>
  </si>
  <si>
    <t>Est Clin Wn42086 - Icr - Ppd</t>
  </si>
  <si>
    <t>Ppd</t>
  </si>
  <si>
    <t>Total dos Estudos Clínicos no HC FMUSP em 31 de dezembro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</si>
</sst>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[Red]\-#,##0.00\ "/>
  </numFmts>
  <fonts count="12" x14ac:knownFonts="1">
    <font>
      <sz val="10"/>
      <name val="Arial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2"/>
    <xf numFmtId="0" fontId="2" fillId="0" borderId="0" xfId="2" applyAlignment="1">
      <alignment horizontal="center"/>
    </xf>
    <xf numFmtId="164" fontId="2" fillId="0" borderId="0" xfId="1"/>
    <xf numFmtId="165" fontId="2" fillId="0" borderId="0" xfId="2" applyNumberFormat="1"/>
    <xf numFmtId="0" fontId="2" fillId="2" borderId="0" xfId="2" applyFill="1"/>
    <xf numFmtId="14" fontId="2" fillId="0" borderId="0" xfId="2" applyNumberFormat="1" applyAlignment="1">
      <alignment horizontal="center"/>
    </xf>
    <xf numFmtId="0" fontId="1" fillId="0" borderId="0" xfId="3" applyAlignment="1">
      <alignment wrapText="1"/>
    </xf>
    <xf numFmtId="0" fontId="2" fillId="0" borderId="0" xfId="2" applyAlignment="1">
      <alignment wrapText="1"/>
    </xf>
    <xf numFmtId="0" fontId="3" fillId="0" borderId="0" xfId="4" applyFont="1" applyAlignment="1">
      <alignment vertical="center"/>
    </xf>
    <xf numFmtId="0" fontId="4" fillId="0" borderId="0" xfId="4" applyFont="1" applyAlignment="1">
      <alignment horizontal="center" vertical="center"/>
    </xf>
    <xf numFmtId="164" fontId="5" fillId="0" borderId="0" xfId="1" applyFont="1" applyAlignment="1">
      <alignment vertical="center"/>
    </xf>
    <xf numFmtId="165" fontId="5" fillId="0" borderId="0" xfId="4" applyNumberFormat="1" applyFont="1" applyAlignment="1">
      <alignment vertical="center"/>
    </xf>
    <xf numFmtId="0" fontId="5" fillId="2" borderId="0" xfId="4" applyFont="1" applyFill="1" applyAlignment="1">
      <alignment vertical="center"/>
    </xf>
    <xf numFmtId="14" fontId="5" fillId="0" borderId="0" xfId="4" applyNumberFormat="1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vertical="center"/>
    </xf>
    <xf numFmtId="0" fontId="3" fillId="0" borderId="0" xfId="4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165" fontId="3" fillId="0" borderId="0" xfId="4" applyNumberFormat="1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164" fontId="6" fillId="0" borderId="0" xfId="1" applyFont="1" applyAlignment="1">
      <alignment horizontal="center" vertical="center"/>
    </xf>
    <xf numFmtId="165" fontId="6" fillId="0" borderId="0" xfId="4" applyNumberFormat="1" applyFont="1" applyAlignment="1">
      <alignment horizontal="center" vertical="center"/>
    </xf>
    <xf numFmtId="49" fontId="7" fillId="3" borderId="2" xfId="4" applyNumberFormat="1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/>
    </xf>
    <xf numFmtId="164" fontId="7" fillId="3" borderId="2" xfId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center" vertical="center" wrapText="1"/>
    </xf>
    <xf numFmtId="14" fontId="8" fillId="4" borderId="2" xfId="1" applyNumberFormat="1" applyFont="1" applyFill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vertical="center"/>
    </xf>
    <xf numFmtId="4" fontId="9" fillId="2" borderId="3" xfId="5" applyNumberFormat="1" applyFont="1" applyFill="1" applyBorder="1" applyAlignment="1">
      <alignment horizontal="right" vertical="center"/>
    </xf>
    <xf numFmtId="4" fontId="9" fillId="2" borderId="4" xfId="2" applyNumberFormat="1" applyFont="1" applyFill="1" applyBorder="1" applyAlignment="1">
      <alignment vertical="center"/>
    </xf>
    <xf numFmtId="4" fontId="9" fillId="0" borderId="4" xfId="2" applyNumberFormat="1" applyFont="1" applyBorder="1" applyAlignment="1">
      <alignment vertical="center"/>
    </xf>
    <xf numFmtId="0" fontId="9" fillId="2" borderId="0" xfId="2" applyFont="1" applyFill="1" applyAlignment="1">
      <alignment vertical="center"/>
    </xf>
    <xf numFmtId="14" fontId="9" fillId="0" borderId="0" xfId="2" applyNumberFormat="1" applyFont="1" applyAlignment="1">
      <alignment horizontal="center" vertical="center"/>
    </xf>
    <xf numFmtId="0" fontId="9" fillId="0" borderId="0" xfId="2" applyFont="1" applyAlignment="1">
      <alignment vertical="center"/>
    </xf>
    <xf numFmtId="0" fontId="10" fillId="0" borderId="3" xfId="2" applyFont="1" applyBorder="1" applyAlignment="1">
      <alignment vertical="center"/>
    </xf>
    <xf numFmtId="4" fontId="9" fillId="0" borderId="3" xfId="5" applyNumberFormat="1" applyFont="1" applyFill="1" applyBorder="1" applyAlignment="1">
      <alignment horizontal="right" vertical="center"/>
    </xf>
    <xf numFmtId="0" fontId="9" fillId="0" borderId="3" xfId="2" applyFont="1" applyBorder="1" applyAlignment="1">
      <alignment vertical="center"/>
    </xf>
    <xf numFmtId="4" fontId="9" fillId="0" borderId="4" xfId="5" applyNumberFormat="1" applyFont="1" applyFill="1" applyBorder="1" applyAlignment="1">
      <alignment horizontal="right" vertical="center"/>
    </xf>
    <xf numFmtId="164" fontId="9" fillId="2" borderId="4" xfId="1" applyFont="1" applyFill="1" applyBorder="1" applyAlignment="1">
      <alignment vertical="center"/>
    </xf>
    <xf numFmtId="0" fontId="9" fillId="0" borderId="3" xfId="2" applyFont="1" applyBorder="1"/>
    <xf numFmtId="4" fontId="9" fillId="0" borderId="3" xfId="2" applyNumberFormat="1" applyFont="1" applyBorder="1" applyAlignment="1">
      <alignment vertical="center"/>
    </xf>
    <xf numFmtId="0" fontId="9" fillId="0" borderId="4" xfId="2" applyFont="1" applyBorder="1" applyAlignment="1">
      <alignment horizontal="center" vertical="center"/>
    </xf>
    <xf numFmtId="0" fontId="9" fillId="0" borderId="4" xfId="0" applyFont="1" applyBorder="1"/>
    <xf numFmtId="0" fontId="10" fillId="0" borderId="4" xfId="2" applyFont="1" applyBorder="1" applyAlignment="1">
      <alignment vertical="center"/>
    </xf>
    <xf numFmtId="0" fontId="9" fillId="0" borderId="3" xfId="0" applyFont="1" applyBorder="1"/>
    <xf numFmtId="0" fontId="11" fillId="0" borderId="0" xfId="2" applyFont="1" applyAlignment="1">
      <alignment vertical="center"/>
    </xf>
    <xf numFmtId="0" fontId="9" fillId="0" borderId="4" xfId="2" applyFont="1" applyBorder="1"/>
    <xf numFmtId="0" fontId="10" fillId="2" borderId="4" xfId="2" applyFont="1" applyFill="1" applyBorder="1" applyAlignment="1">
      <alignment vertical="center"/>
    </xf>
    <xf numFmtId="0" fontId="10" fillId="0" borderId="3" xfId="2" applyFont="1" applyBorder="1" applyAlignment="1">
      <alignment horizontal="left" vertical="center"/>
    </xf>
    <xf numFmtId="0" fontId="9" fillId="2" borderId="0" xfId="2" applyFont="1" applyFill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vertical="center"/>
    </xf>
    <xf numFmtId="4" fontId="9" fillId="0" borderId="5" xfId="2" applyNumberFormat="1" applyFont="1" applyBorder="1" applyAlignment="1">
      <alignment vertical="center"/>
    </xf>
    <xf numFmtId="4" fontId="9" fillId="2" borderId="5" xfId="2" applyNumberFormat="1" applyFont="1" applyFill="1" applyBorder="1" applyAlignment="1">
      <alignment vertical="center"/>
    </xf>
    <xf numFmtId="0" fontId="9" fillId="2" borderId="4" xfId="2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vertical="center"/>
    </xf>
    <xf numFmtId="0" fontId="9" fillId="0" borderId="6" xfId="2" applyFont="1" applyBorder="1" applyAlignment="1">
      <alignment horizontal="center" vertical="center"/>
    </xf>
    <xf numFmtId="0" fontId="10" fillId="0" borderId="7" xfId="2" applyFont="1" applyBorder="1" applyAlignment="1">
      <alignment vertical="center"/>
    </xf>
    <xf numFmtId="0" fontId="10" fillId="0" borderId="8" xfId="2" applyFont="1" applyBorder="1" applyAlignment="1">
      <alignment vertical="center"/>
    </xf>
    <xf numFmtId="164" fontId="9" fillId="2" borderId="3" xfId="1" applyFont="1" applyFill="1" applyBorder="1" applyAlignment="1">
      <alignment vertical="center"/>
    </xf>
    <xf numFmtId="0" fontId="10" fillId="2" borderId="3" xfId="2" applyFont="1" applyFill="1" applyBorder="1" applyAlignment="1">
      <alignment horizontal="left" vertical="center"/>
    </xf>
    <xf numFmtId="0" fontId="9" fillId="0" borderId="8" xfId="2" applyFont="1" applyBorder="1" applyAlignment="1">
      <alignment horizontal="center" vertical="center"/>
    </xf>
    <xf numFmtId="0" fontId="2" fillId="0" borderId="0" xfId="2" applyAlignment="1">
      <alignment vertical="center"/>
    </xf>
    <xf numFmtId="0" fontId="10" fillId="0" borderId="5" xfId="2" applyFont="1" applyBorder="1" applyAlignment="1">
      <alignment vertical="center"/>
    </xf>
    <xf numFmtId="4" fontId="9" fillId="0" borderId="5" xfId="5" applyNumberFormat="1" applyFont="1" applyFill="1" applyBorder="1" applyAlignment="1">
      <alignment horizontal="right" vertical="center"/>
    </xf>
    <xf numFmtId="4" fontId="9" fillId="0" borderId="8" xfId="2" applyNumberFormat="1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4" fontId="9" fillId="0" borderId="8" xfId="5" applyNumberFormat="1" applyFont="1" applyFill="1" applyBorder="1" applyAlignment="1">
      <alignment horizontal="right" vertical="center"/>
    </xf>
    <xf numFmtId="0" fontId="9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vertical="center"/>
    </xf>
    <xf numFmtId="4" fontId="9" fillId="0" borderId="12" xfId="2" applyNumberFormat="1" applyFont="1" applyBorder="1" applyAlignment="1">
      <alignment vertical="center"/>
    </xf>
    <xf numFmtId="4" fontId="9" fillId="0" borderId="12" xfId="5" applyNumberFormat="1" applyFont="1" applyFill="1" applyBorder="1" applyAlignment="1">
      <alignment horizontal="right" vertical="center"/>
    </xf>
    <xf numFmtId="0" fontId="9" fillId="0" borderId="13" xfId="2" applyFont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vertical="center"/>
    </xf>
    <xf numFmtId="164" fontId="9" fillId="0" borderId="12" xfId="1" applyFont="1" applyBorder="1" applyAlignment="1">
      <alignment horizontal="right" vertical="center"/>
    </xf>
    <xf numFmtId="4" fontId="9" fillId="2" borderId="12" xfId="5" applyNumberFormat="1" applyFont="1" applyFill="1" applyBorder="1" applyAlignment="1">
      <alignment horizontal="right" vertical="center"/>
    </xf>
    <xf numFmtId="4" fontId="9" fillId="2" borderId="12" xfId="2" applyNumberFormat="1" applyFont="1" applyFill="1" applyBorder="1" applyAlignment="1">
      <alignment vertical="center"/>
    </xf>
    <xf numFmtId="164" fontId="9" fillId="2" borderId="12" xfId="1" applyFont="1" applyFill="1" applyBorder="1" applyAlignment="1">
      <alignment vertical="center"/>
    </xf>
    <xf numFmtId="164" fontId="9" fillId="0" borderId="12" xfId="1" applyFont="1" applyFill="1" applyBorder="1" applyAlignment="1">
      <alignment vertical="center"/>
    </xf>
    <xf numFmtId="0" fontId="3" fillId="5" borderId="14" xfId="2" applyFont="1" applyFill="1" applyBorder="1" applyAlignment="1">
      <alignment horizontal="center" vertical="center"/>
    </xf>
    <xf numFmtId="4" fontId="3" fillId="5" borderId="2" xfId="4" applyNumberFormat="1" applyFont="1" applyFill="1" applyBorder="1" applyAlignment="1">
      <alignment vertical="center"/>
    </xf>
    <xf numFmtId="164" fontId="6" fillId="0" borderId="0" xfId="2" applyNumberFormat="1" applyFont="1" applyAlignment="1">
      <alignment vertical="center"/>
    </xf>
    <xf numFmtId="0" fontId="9" fillId="0" borderId="0" xfId="0" applyFont="1"/>
    <xf numFmtId="0" fontId="10" fillId="0" borderId="0" xfId="2" applyFont="1" applyAlignment="1">
      <alignment vertical="center"/>
    </xf>
    <xf numFmtId="0" fontId="3" fillId="0" borderId="0" xfId="4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49" fontId="3" fillId="5" borderId="15" xfId="4" applyNumberFormat="1" applyFont="1" applyFill="1" applyBorder="1" applyAlignment="1">
      <alignment horizontal="left" vertical="center"/>
    </xf>
    <xf numFmtId="49" fontId="3" fillId="5" borderId="16" xfId="4" applyNumberFormat="1" applyFont="1" applyFill="1" applyBorder="1" applyAlignment="1">
      <alignment horizontal="left" vertical="center"/>
    </xf>
    <xf numFmtId="49" fontId="3" fillId="5" borderId="17" xfId="4" applyNumberFormat="1" applyFont="1" applyFill="1" applyBorder="1" applyAlignment="1">
      <alignment horizontal="left" vertical="center"/>
    </xf>
  </cellXfs>
  <cellStyles count="6">
    <cellStyle name="Normal" xfId="0" builtinId="0"/>
    <cellStyle name="Normal 2 11" xfId="2" xr:uid="{95365D43-D5D3-45E7-B046-1A8CA0610C3D}"/>
    <cellStyle name="Normal 7 2 2 2 2 2 2 2 2 2 3 2 2 3 2 2 2 2 2 2 2 2 2 2 2 2 2 2 2 2 2 2 3 2 2 3 2 2 2 2 2 2 2 2 2 2 2 2 2 2 2 2 2 2 2 2 2 2 2 2 2 2 2 2 2 3" xfId="3" xr:uid="{6E9E9DD5-C2E6-4814-AD97-409FD53BA554}"/>
    <cellStyle name="Normal_Est Clinicos 31000 (com entradas e saidas) REVISÃO FINAL 2 2" xfId="4" xr:uid="{5A344618-7F37-4F00-8DC4-9E3B683925F3}"/>
    <cellStyle name="Vírgula" xfId="1" builtinId="3"/>
    <cellStyle name="Vírgula 3" xfId="5" xr:uid="{3F07479B-02A8-4F04-AFE5-8EA8F8F504A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11907</xdr:colOff>
      <xdr:row>5</xdr:row>
      <xdr:rowOff>71716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3C2E5D7-3693-411B-B72C-D8528237B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6709231" cy="9765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gpp/Andrea/Curador%20-%20Estudos%20Cl&#237;nicos/2020/07%20-%20Jul/31-3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gpp/Andrea/Curador%20-%20Estudos%20Cl&#237;nicos/2019/11-2019/31-3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gpp/Andrea/Curador%20-%20Estudos%20Cl&#237;nicos/2022/02%20-%20Fev/31-33%20-Fev.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gpp/Esterg/Curador%20Estudos%20Cl&#237;nicos/2022/05%20-%20Maio/Extra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gpp/Andrea/Curador%20-%20Estudos%20Cl&#237;nicos/2020/05%20-%20Mai/31.3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gpp/Andrea/Curador%20-%20Estudos%20Cl&#237;nicos/2020/12%20-%20Dez/31-33-dez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1-33"/>
      <sheetName val="Planilha1"/>
    </sheetNames>
    <sheetDataSet>
      <sheetData sheetId="0"/>
      <sheetData sheetId="1">
        <row r="129">
          <cell r="B129" t="str">
            <v>EST CLIN DISTROFIAS MUSCULARES-SAREPTA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1-33"/>
      <sheetName val="Ativos"/>
    </sheetNames>
    <sheetDataSet>
      <sheetData sheetId="0"/>
      <sheetData sheetId="1">
        <row r="142">
          <cell r="B142" t="str">
            <v>EST CLIN 105.452-ICHC-HEMATO-JANSSEN</v>
          </cell>
        </row>
        <row r="260">
          <cell r="B260" t="str">
            <v>EST CLIN BCX4430-108 - IMUNOLOGIA - PPD</v>
          </cell>
          <cell r="E260" t="str">
            <v>ESPER GEORGES KALLÁS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dos"/>
      <sheetName val="Ativos"/>
    </sheetNames>
    <sheetDataSet>
      <sheetData sheetId="0">
        <row r="859">
          <cell r="B859" t="str">
            <v>EST CLIN M15-954 - ICHC - HEMATO-ABBVIE</v>
          </cell>
        </row>
        <row r="860">
          <cell r="B860" t="str">
            <v>EST CLIN CLNP023F12301-NEFRO-NOVARTIS</v>
          </cell>
        </row>
        <row r="861">
          <cell r="B861" t="str">
            <v>EST CLIN GFT505B-319-1-GASTRO-LABCORP</v>
          </cell>
        </row>
        <row r="862">
          <cell r="B862" t="str">
            <v>ESTCLIN MO40598-ICHC-HEMATO-ROCHE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dos"/>
      <sheetName val="Planilha1"/>
    </sheetNames>
    <sheetDataSet>
      <sheetData sheetId="0">
        <row r="660">
          <cell r="B660" t="str">
            <v>EST CLIN PT 5019/2022 - IPQ - BOEHRINGER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poGGPP_pzyiringhggztiewotpv"/>
      <sheetName val="Ativos"/>
      <sheetName val="Planilha1"/>
    </sheetNames>
    <sheetDataSet>
      <sheetData sheetId="0"/>
      <sheetData sheetId="1"/>
      <sheetData sheetId="2">
        <row r="257">
          <cell r="B257" t="str">
            <v>EST CLIN AG348-C-006-ICHC-HEMATO-COVANCE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dos"/>
      <sheetName val="Ativos"/>
    </sheetNames>
    <sheetDataSet>
      <sheetData sheetId="0"/>
      <sheetData sheetId="1">
        <row r="262">
          <cell r="B262" t="str">
            <v>EST CLIN DREAMM7 207503-ICHC-HEMATO-GSK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59AEB-3E12-4A97-8A99-7B686F5F784A}">
  <dimension ref="A1:K339"/>
  <sheetViews>
    <sheetView showGridLines="0" tabSelected="1" zoomScale="80" zoomScaleNormal="70" zoomScaleSheetLayoutView="80" zoomScalePageLayoutView="75" workbookViewId="0">
      <pane ySplit="13" topLeftCell="A153" activePane="bottomLeft" state="frozen"/>
      <selection activeCell="B27" sqref="B27"/>
      <selection pane="bottomLeft" activeCell="C162" sqref="C162"/>
    </sheetView>
  </sheetViews>
  <sheetFormatPr defaultColWidth="51" defaultRowHeight="12.75" x14ac:dyDescent="0.2"/>
  <cols>
    <col min="1" max="1" width="9" style="1" customWidth="1"/>
    <col min="2" max="2" width="10.85546875" style="2" customWidth="1"/>
    <col min="3" max="3" width="68" style="2" customWidth="1"/>
    <col min="4" max="4" width="43.28515625" style="1" customWidth="1"/>
    <col min="5" max="5" width="44.7109375" style="1" customWidth="1"/>
    <col min="6" max="7" width="24.85546875" style="3" customWidth="1"/>
    <col min="8" max="8" width="24.85546875" style="4" customWidth="1"/>
    <col min="9" max="9" width="34.85546875" style="5" customWidth="1"/>
    <col min="10" max="10" width="21.42578125" style="6" bestFit="1" customWidth="1"/>
    <col min="11" max="11" width="16" style="2" bestFit="1" customWidth="1"/>
    <col min="12" max="16384" width="51" style="1"/>
  </cols>
  <sheetData>
    <row r="1" spans="1:11" ht="14.25" customHeight="1" x14ac:dyDescent="0.2"/>
    <row r="2" spans="1:11" ht="14.25" customHeight="1" x14ac:dyDescent="0.25">
      <c r="E2" s="7"/>
    </row>
    <row r="3" spans="1:11" ht="14.25" customHeight="1" x14ac:dyDescent="0.2">
      <c r="E3" s="8"/>
    </row>
    <row r="4" spans="1:11" ht="14.25" customHeight="1" x14ac:dyDescent="0.2"/>
    <row r="5" spans="1:11" ht="14.25" customHeight="1" x14ac:dyDescent="0.2"/>
    <row r="6" spans="1:11" s="16" customFormat="1" ht="14.25" customHeight="1" x14ac:dyDescent="0.2">
      <c r="A6" s="9"/>
      <c r="B6" s="10"/>
      <c r="C6" s="10"/>
      <c r="D6" s="10"/>
      <c r="E6" s="10"/>
      <c r="F6" s="11"/>
      <c r="G6" s="11"/>
      <c r="H6" s="12"/>
      <c r="I6" s="13"/>
      <c r="J6" s="14"/>
      <c r="K6" s="15"/>
    </row>
    <row r="7" spans="1:11" s="16" customFormat="1" ht="14.25" customHeight="1" x14ac:dyDescent="0.2">
      <c r="F7" s="11"/>
      <c r="G7" s="11"/>
      <c r="H7" s="12"/>
      <c r="I7" s="13"/>
      <c r="J7" s="14"/>
      <c r="K7" s="15"/>
    </row>
    <row r="8" spans="1:11" s="16" customFormat="1" ht="14.25" customHeight="1" x14ac:dyDescent="0.2">
      <c r="A8" s="17"/>
      <c r="B8" s="17"/>
      <c r="C8" s="17"/>
      <c r="D8" s="17"/>
      <c r="E8" s="17"/>
      <c r="F8" s="11"/>
      <c r="G8" s="11"/>
      <c r="H8" s="12"/>
      <c r="I8" s="13"/>
      <c r="J8" s="14"/>
      <c r="K8" s="15"/>
    </row>
    <row r="9" spans="1:11" s="16" customFormat="1" ht="14.25" customHeight="1" x14ac:dyDescent="0.2">
      <c r="A9" s="90" t="s">
        <v>0</v>
      </c>
      <c r="B9" s="90"/>
      <c r="C9" s="90"/>
      <c r="D9" s="90"/>
      <c r="E9" s="90"/>
      <c r="F9" s="91"/>
      <c r="G9" s="91"/>
      <c r="H9" s="90"/>
      <c r="I9" s="13"/>
      <c r="J9" s="14"/>
      <c r="K9" s="15"/>
    </row>
    <row r="10" spans="1:11" s="16" customFormat="1" ht="14.25" customHeight="1" x14ac:dyDescent="0.2">
      <c r="A10" s="17"/>
      <c r="B10" s="17"/>
      <c r="C10" s="17"/>
      <c r="D10" s="17"/>
      <c r="E10" s="17"/>
      <c r="F10" s="18"/>
      <c r="G10" s="18"/>
      <c r="H10" s="19"/>
      <c r="I10" s="13"/>
      <c r="J10" s="14"/>
      <c r="K10" s="15"/>
    </row>
    <row r="11" spans="1:11" s="16" customFormat="1" ht="21.75" customHeight="1" x14ac:dyDescent="0.2">
      <c r="A11" s="92" t="s">
        <v>1</v>
      </c>
      <c r="B11" s="92"/>
      <c r="C11" s="92"/>
      <c r="D11" s="92"/>
      <c r="E11" s="92"/>
      <c r="F11" s="91"/>
      <c r="G11" s="91"/>
      <c r="H11" s="92"/>
      <c r="I11" s="13"/>
      <c r="J11" s="14"/>
      <c r="K11" s="15"/>
    </row>
    <row r="12" spans="1:11" s="16" customFormat="1" ht="21.75" customHeight="1" x14ac:dyDescent="0.2">
      <c r="B12" s="20"/>
      <c r="C12" s="20"/>
      <c r="D12" s="20"/>
      <c r="E12" s="20"/>
      <c r="F12" s="11"/>
      <c r="G12" s="21"/>
      <c r="H12" s="22"/>
      <c r="I12" s="13"/>
      <c r="J12" s="14"/>
      <c r="K12" s="15"/>
    </row>
    <row r="13" spans="1:11" ht="49.5" customHeight="1" x14ac:dyDescent="0.2">
      <c r="A13" s="23" t="s">
        <v>2</v>
      </c>
      <c r="B13" s="23" t="s">
        <v>3</v>
      </c>
      <c r="C13" s="24" t="s">
        <v>4</v>
      </c>
      <c r="D13" s="24" t="s">
        <v>5</v>
      </c>
      <c r="E13" s="25" t="s">
        <v>6</v>
      </c>
      <c r="F13" s="26" t="s">
        <v>7</v>
      </c>
      <c r="G13" s="26" t="s">
        <v>8</v>
      </c>
      <c r="H13" s="27" t="s">
        <v>9</v>
      </c>
      <c r="J13" s="28" t="s">
        <v>10</v>
      </c>
      <c r="K13" s="28" t="s">
        <v>11</v>
      </c>
    </row>
    <row r="14" spans="1:11" s="37" customFormat="1" ht="21.75" customHeight="1" x14ac:dyDescent="0.2">
      <c r="A14" s="29">
        <v>1</v>
      </c>
      <c r="B14" s="30">
        <v>33241</v>
      </c>
      <c r="C14" s="31" t="s">
        <v>12</v>
      </c>
      <c r="D14" s="31" t="s">
        <v>13</v>
      </c>
      <c r="E14" s="31" t="s">
        <v>14</v>
      </c>
      <c r="F14" s="32" t="s">
        <v>15</v>
      </c>
      <c r="G14" s="33">
        <v>63099</v>
      </c>
      <c r="H14" s="34">
        <v>25008.43</v>
      </c>
      <c r="I14" s="35"/>
      <c r="J14" s="36">
        <v>44965</v>
      </c>
      <c r="K14" s="36" t="s">
        <v>16</v>
      </c>
    </row>
    <row r="15" spans="1:11" s="37" customFormat="1" ht="21.75" customHeight="1" x14ac:dyDescent="0.2">
      <c r="A15" s="29">
        <f t="shared" ref="A15:A78" si="0">A14+1</f>
        <v>2</v>
      </c>
      <c r="B15" s="29">
        <v>31621</v>
      </c>
      <c r="C15" s="38" t="s">
        <v>17</v>
      </c>
      <c r="D15" s="38" t="s">
        <v>18</v>
      </c>
      <c r="E15" s="38" t="s">
        <v>19</v>
      </c>
      <c r="F15" s="39">
        <f t="shared" ref="F15:F21" si="1">G15</f>
        <v>344989.57999999996</v>
      </c>
      <c r="G15" s="34">
        <v>344989.57999999996</v>
      </c>
      <c r="H15" s="34">
        <v>8628.4</v>
      </c>
      <c r="I15" s="35"/>
      <c r="J15" s="36">
        <v>42095</v>
      </c>
      <c r="K15" s="36" t="s">
        <v>16</v>
      </c>
    </row>
    <row r="16" spans="1:11" s="37" customFormat="1" ht="21.75" customHeight="1" x14ac:dyDescent="0.2">
      <c r="A16" s="29">
        <f t="shared" si="0"/>
        <v>3</v>
      </c>
      <c r="B16" s="29">
        <v>31625</v>
      </c>
      <c r="C16" s="38" t="s">
        <v>20</v>
      </c>
      <c r="D16" s="38" t="s">
        <v>18</v>
      </c>
      <c r="E16" s="38" t="s">
        <v>21</v>
      </c>
      <c r="F16" s="39">
        <f t="shared" si="1"/>
        <v>175957.71</v>
      </c>
      <c r="G16" s="34">
        <v>175957.71</v>
      </c>
      <c r="H16" s="34">
        <v>734.46</v>
      </c>
      <c r="I16" s="35"/>
      <c r="J16" s="36">
        <v>42187</v>
      </c>
      <c r="K16" s="36" t="s">
        <v>16</v>
      </c>
    </row>
    <row r="17" spans="1:11" s="37" customFormat="1" ht="21.75" customHeight="1" x14ac:dyDescent="0.2">
      <c r="A17" s="29">
        <f t="shared" si="0"/>
        <v>4</v>
      </c>
      <c r="B17" s="29">
        <v>31643</v>
      </c>
      <c r="C17" s="38" t="s">
        <v>22</v>
      </c>
      <c r="D17" s="38" t="s">
        <v>18</v>
      </c>
      <c r="E17" s="38" t="s">
        <v>23</v>
      </c>
      <c r="F17" s="39">
        <f t="shared" si="1"/>
        <v>2550</v>
      </c>
      <c r="G17" s="34">
        <v>2550</v>
      </c>
      <c r="H17" s="34">
        <v>545.88</v>
      </c>
      <c r="I17" s="35"/>
      <c r="J17" s="36">
        <v>42429</v>
      </c>
      <c r="K17" s="36" t="s">
        <v>16</v>
      </c>
    </row>
    <row r="18" spans="1:11" s="37" customFormat="1" ht="21.75" customHeight="1" x14ac:dyDescent="0.2">
      <c r="A18" s="29">
        <f t="shared" si="0"/>
        <v>5</v>
      </c>
      <c r="B18" s="29">
        <v>33000</v>
      </c>
      <c r="C18" s="40" t="s">
        <v>24</v>
      </c>
      <c r="D18" s="40" t="s">
        <v>18</v>
      </c>
      <c r="E18" s="40" t="s">
        <v>25</v>
      </c>
      <c r="F18" s="39">
        <f t="shared" si="1"/>
        <v>100481.55</v>
      </c>
      <c r="G18" s="34">
        <v>100481.55</v>
      </c>
      <c r="H18" s="34">
        <v>6621.78</v>
      </c>
      <c r="I18" s="35"/>
      <c r="J18" s="36">
        <v>42527</v>
      </c>
      <c r="K18" s="36" t="s">
        <v>16</v>
      </c>
    </row>
    <row r="19" spans="1:11" s="37" customFormat="1" ht="21.75" customHeight="1" x14ac:dyDescent="0.2">
      <c r="A19" s="29">
        <f t="shared" si="0"/>
        <v>6</v>
      </c>
      <c r="B19" s="29">
        <v>33009</v>
      </c>
      <c r="C19" s="40" t="s">
        <v>26</v>
      </c>
      <c r="D19" s="40" t="s">
        <v>18</v>
      </c>
      <c r="E19" s="40" t="s">
        <v>27</v>
      </c>
      <c r="F19" s="41">
        <f t="shared" si="1"/>
        <v>45188</v>
      </c>
      <c r="G19" s="34">
        <v>45188</v>
      </c>
      <c r="H19" s="34">
        <v>1799.27</v>
      </c>
      <c r="I19" s="35"/>
      <c r="J19" s="36">
        <v>42675</v>
      </c>
      <c r="K19" s="36" t="s">
        <v>16</v>
      </c>
    </row>
    <row r="20" spans="1:11" s="37" customFormat="1" ht="21.75" customHeight="1" x14ac:dyDescent="0.2">
      <c r="A20" s="29">
        <f t="shared" si="0"/>
        <v>7</v>
      </c>
      <c r="B20" s="29">
        <v>33268</v>
      </c>
      <c r="C20" s="38" t="s">
        <v>28</v>
      </c>
      <c r="D20" s="38" t="s">
        <v>29</v>
      </c>
      <c r="E20" s="38" t="s">
        <v>23</v>
      </c>
      <c r="F20" s="41">
        <f t="shared" si="1"/>
        <v>6000</v>
      </c>
      <c r="G20" s="34">
        <v>6000</v>
      </c>
      <c r="H20" s="34">
        <v>4949.3999999999996</v>
      </c>
      <c r="I20" s="35"/>
      <c r="J20" s="36">
        <v>45117</v>
      </c>
      <c r="K20" s="36" t="s">
        <v>16</v>
      </c>
    </row>
    <row r="21" spans="1:11" s="37" customFormat="1" ht="21.75" customHeight="1" x14ac:dyDescent="0.2">
      <c r="A21" s="29">
        <f t="shared" si="0"/>
        <v>8</v>
      </c>
      <c r="B21" s="29">
        <v>33137</v>
      </c>
      <c r="C21" s="38" t="s">
        <v>30</v>
      </c>
      <c r="D21" s="38" t="s">
        <v>31</v>
      </c>
      <c r="E21" s="38" t="s">
        <v>14</v>
      </c>
      <c r="F21" s="39">
        <f t="shared" si="1"/>
        <v>86095.87</v>
      </c>
      <c r="G21" s="34">
        <v>86095.87</v>
      </c>
      <c r="H21" s="34">
        <v>7981.32</v>
      </c>
      <c r="I21" s="35"/>
      <c r="J21" s="36">
        <v>43955</v>
      </c>
      <c r="K21" s="36" t="s">
        <v>16</v>
      </c>
    </row>
    <row r="22" spans="1:11" s="37" customFormat="1" ht="21.75" customHeight="1" x14ac:dyDescent="0.2">
      <c r="A22" s="29">
        <f t="shared" si="0"/>
        <v>9</v>
      </c>
      <c r="B22" s="29">
        <v>31545</v>
      </c>
      <c r="C22" s="38" t="s">
        <v>32</v>
      </c>
      <c r="D22" s="38" t="s">
        <v>33</v>
      </c>
      <c r="E22" s="38" t="s">
        <v>34</v>
      </c>
      <c r="F22" s="39" t="s">
        <v>15</v>
      </c>
      <c r="G22" s="34">
        <v>0</v>
      </c>
      <c r="H22" s="34">
        <v>0</v>
      </c>
      <c r="I22" s="35"/>
      <c r="J22" s="36">
        <v>41201</v>
      </c>
      <c r="K22" s="36" t="s">
        <v>16</v>
      </c>
    </row>
    <row r="23" spans="1:11" s="37" customFormat="1" ht="21.75" customHeight="1" x14ac:dyDescent="0.2">
      <c r="A23" s="29">
        <f t="shared" si="0"/>
        <v>10</v>
      </c>
      <c r="B23" s="29">
        <v>31548</v>
      </c>
      <c r="C23" s="38" t="s">
        <v>35</v>
      </c>
      <c r="D23" s="38" t="s">
        <v>36</v>
      </c>
      <c r="E23" s="38" t="s">
        <v>37</v>
      </c>
      <c r="F23" s="41">
        <f t="shared" ref="F23:F29" si="2">G23</f>
        <v>71731</v>
      </c>
      <c r="G23" s="34">
        <v>71731</v>
      </c>
      <c r="H23" s="34">
        <v>56896.42</v>
      </c>
      <c r="I23" s="35"/>
      <c r="J23" s="36">
        <v>41218</v>
      </c>
      <c r="K23" s="36" t="s">
        <v>16</v>
      </c>
    </row>
    <row r="24" spans="1:11" s="37" customFormat="1" ht="21.75" customHeight="1" x14ac:dyDescent="0.2">
      <c r="A24" s="29">
        <f t="shared" si="0"/>
        <v>11</v>
      </c>
      <c r="B24" s="29">
        <v>31651</v>
      </c>
      <c r="C24" s="38" t="s">
        <v>38</v>
      </c>
      <c r="D24" s="38" t="s">
        <v>39</v>
      </c>
      <c r="E24" s="38" t="s">
        <v>40</v>
      </c>
      <c r="F24" s="39">
        <f t="shared" si="2"/>
        <v>24177.48</v>
      </c>
      <c r="G24" s="34">
        <v>24177.48</v>
      </c>
      <c r="H24" s="34">
        <v>9635.8700000000008</v>
      </c>
      <c r="I24" s="35"/>
      <c r="J24" s="36">
        <v>42520</v>
      </c>
      <c r="K24" s="36" t="s">
        <v>16</v>
      </c>
    </row>
    <row r="25" spans="1:11" s="35" customFormat="1" ht="21.75" customHeight="1" x14ac:dyDescent="0.2">
      <c r="A25" s="29">
        <f t="shared" si="0"/>
        <v>12</v>
      </c>
      <c r="B25" s="30">
        <v>31700</v>
      </c>
      <c r="C25" s="31" t="s">
        <v>41</v>
      </c>
      <c r="D25" s="31" t="s">
        <v>42</v>
      </c>
      <c r="E25" s="31" t="s">
        <v>43</v>
      </c>
      <c r="F25" s="32">
        <f t="shared" si="2"/>
        <v>65824.399999999994</v>
      </c>
      <c r="G25" s="33">
        <v>65824.399999999994</v>
      </c>
      <c r="H25" s="33">
        <v>55828</v>
      </c>
      <c r="J25" s="36"/>
      <c r="K25" s="36" t="s">
        <v>16</v>
      </c>
    </row>
    <row r="26" spans="1:11" s="37" customFormat="1" ht="21.75" customHeight="1" x14ac:dyDescent="0.2">
      <c r="A26" s="29">
        <f t="shared" si="0"/>
        <v>13</v>
      </c>
      <c r="B26" s="29">
        <v>33140</v>
      </c>
      <c r="C26" s="38" t="s">
        <v>44</v>
      </c>
      <c r="D26" s="38" t="s">
        <v>45</v>
      </c>
      <c r="E26" s="38" t="s">
        <v>34</v>
      </c>
      <c r="F26" s="39">
        <f t="shared" si="2"/>
        <v>37860.409999999996</v>
      </c>
      <c r="G26" s="42">
        <v>37860.409999999996</v>
      </c>
      <c r="H26" s="34">
        <v>435.9</v>
      </c>
      <c r="I26" s="35"/>
      <c r="J26" s="36">
        <v>44062</v>
      </c>
      <c r="K26" s="36" t="s">
        <v>16</v>
      </c>
    </row>
    <row r="27" spans="1:11" s="37" customFormat="1" ht="21.75" customHeight="1" x14ac:dyDescent="0.2">
      <c r="A27" s="29">
        <f t="shared" si="0"/>
        <v>14</v>
      </c>
      <c r="B27" s="29">
        <v>33219</v>
      </c>
      <c r="C27" s="43" t="s">
        <v>46</v>
      </c>
      <c r="D27" s="38" t="s">
        <v>45</v>
      </c>
      <c r="E27" s="31" t="s">
        <v>47</v>
      </c>
      <c r="F27" s="44">
        <f t="shared" si="2"/>
        <v>50371.229999999996</v>
      </c>
      <c r="G27" s="42">
        <v>50371.229999999996</v>
      </c>
      <c r="H27" s="34">
        <v>1580.77</v>
      </c>
      <c r="I27" s="35"/>
      <c r="J27" s="36">
        <v>44797</v>
      </c>
      <c r="K27" s="36" t="s">
        <v>16</v>
      </c>
    </row>
    <row r="28" spans="1:11" s="37" customFormat="1" ht="21.75" customHeight="1" x14ac:dyDescent="0.2">
      <c r="A28" s="29">
        <f t="shared" si="0"/>
        <v>15</v>
      </c>
      <c r="B28" s="29">
        <v>31676</v>
      </c>
      <c r="C28" s="40" t="s">
        <v>48</v>
      </c>
      <c r="D28" s="40" t="s">
        <v>49</v>
      </c>
      <c r="E28" s="40" t="s">
        <v>50</v>
      </c>
      <c r="F28" s="39">
        <f t="shared" si="2"/>
        <v>222000</v>
      </c>
      <c r="G28" s="34">
        <v>222000</v>
      </c>
      <c r="H28" s="34">
        <v>185698.45</v>
      </c>
      <c r="I28" s="35"/>
      <c r="J28" s="36">
        <v>43768</v>
      </c>
      <c r="K28" s="36" t="s">
        <v>16</v>
      </c>
    </row>
    <row r="29" spans="1:11" s="37" customFormat="1" ht="21.75" customHeight="1" x14ac:dyDescent="0.2">
      <c r="A29" s="29">
        <f t="shared" si="0"/>
        <v>16</v>
      </c>
      <c r="B29" s="29">
        <v>31693</v>
      </c>
      <c r="C29" s="38" t="s">
        <v>51</v>
      </c>
      <c r="D29" s="38" t="s">
        <v>49</v>
      </c>
      <c r="E29" s="38" t="s">
        <v>52</v>
      </c>
      <c r="F29" s="39">
        <f t="shared" si="2"/>
        <v>833130</v>
      </c>
      <c r="G29" s="34">
        <v>833130</v>
      </c>
      <c r="H29" s="34">
        <v>438668.21</v>
      </c>
      <c r="I29" s="35"/>
      <c r="J29" s="36">
        <v>44552</v>
      </c>
      <c r="K29" s="36" t="s">
        <v>16</v>
      </c>
    </row>
    <row r="30" spans="1:11" s="37" customFormat="1" ht="21.75" customHeight="1" x14ac:dyDescent="0.2">
      <c r="A30" s="29">
        <f t="shared" si="0"/>
        <v>17</v>
      </c>
      <c r="B30" s="45">
        <v>33231</v>
      </c>
      <c r="C30" s="46" t="s">
        <v>53</v>
      </c>
      <c r="D30" s="47" t="s">
        <v>49</v>
      </c>
      <c r="E30" s="47" t="s">
        <v>54</v>
      </c>
      <c r="F30" s="41">
        <v>353768.75</v>
      </c>
      <c r="G30" s="41">
        <v>353768.75</v>
      </c>
      <c r="H30" s="41">
        <v>303599.53999999998</v>
      </c>
      <c r="I30" s="35"/>
      <c r="J30" s="36">
        <v>44915</v>
      </c>
      <c r="K30" s="36" t="s">
        <v>16</v>
      </c>
    </row>
    <row r="31" spans="1:11" s="37" customFormat="1" ht="21.75" customHeight="1" x14ac:dyDescent="0.2">
      <c r="A31" s="29">
        <f t="shared" si="0"/>
        <v>18</v>
      </c>
      <c r="B31" s="29">
        <v>33159</v>
      </c>
      <c r="C31" s="38" t="s">
        <v>55</v>
      </c>
      <c r="D31" s="38" t="s">
        <v>56</v>
      </c>
      <c r="E31" s="38" t="s">
        <v>57</v>
      </c>
      <c r="F31" s="39">
        <f t="shared" ref="F31:F42" si="3">G31</f>
        <v>227975.36</v>
      </c>
      <c r="G31" s="44">
        <v>227975.36</v>
      </c>
      <c r="H31" s="44">
        <v>0.9</v>
      </c>
      <c r="I31" s="35"/>
      <c r="J31" s="36">
        <v>44210</v>
      </c>
      <c r="K31" s="36" t="s">
        <v>16</v>
      </c>
    </row>
    <row r="32" spans="1:11" s="37" customFormat="1" ht="21.75" customHeight="1" x14ac:dyDescent="0.2">
      <c r="A32" s="29">
        <f t="shared" si="0"/>
        <v>19</v>
      </c>
      <c r="B32" s="29">
        <v>33116</v>
      </c>
      <c r="C32" s="38" t="s">
        <v>58</v>
      </c>
      <c r="D32" s="38" t="s">
        <v>59</v>
      </c>
      <c r="E32" s="38" t="s">
        <v>60</v>
      </c>
      <c r="F32" s="44">
        <f t="shared" si="3"/>
        <v>1174899.21</v>
      </c>
      <c r="G32" s="34">
        <v>1174899.21</v>
      </c>
      <c r="H32" s="34">
        <v>228421.77</v>
      </c>
      <c r="I32" s="35"/>
      <c r="J32" s="36">
        <v>43663</v>
      </c>
      <c r="K32" s="36" t="s">
        <v>16</v>
      </c>
    </row>
    <row r="33" spans="1:11" s="37" customFormat="1" ht="21.75" customHeight="1" x14ac:dyDescent="0.2">
      <c r="A33" s="29">
        <f t="shared" si="0"/>
        <v>20</v>
      </c>
      <c r="B33" s="29">
        <v>33142</v>
      </c>
      <c r="C33" s="38" t="s">
        <v>61</v>
      </c>
      <c r="D33" s="38" t="s">
        <v>59</v>
      </c>
      <c r="E33" s="38" t="s">
        <v>62</v>
      </c>
      <c r="F33" s="39">
        <f t="shared" si="3"/>
        <v>844442.54999999993</v>
      </c>
      <c r="G33" s="34">
        <v>844442.54999999993</v>
      </c>
      <c r="H33" s="34">
        <v>506680.12</v>
      </c>
      <c r="I33" s="35"/>
      <c r="J33" s="36">
        <v>44075</v>
      </c>
      <c r="K33" s="36" t="s">
        <v>16</v>
      </c>
    </row>
    <row r="34" spans="1:11" s="37" customFormat="1" ht="21.75" customHeight="1" x14ac:dyDescent="0.2">
      <c r="A34" s="29">
        <f t="shared" si="0"/>
        <v>21</v>
      </c>
      <c r="B34" s="29">
        <v>33155</v>
      </c>
      <c r="C34" s="38" t="s">
        <v>63</v>
      </c>
      <c r="D34" s="38" t="s">
        <v>59</v>
      </c>
      <c r="E34" s="38" t="s">
        <v>62</v>
      </c>
      <c r="F34" s="39">
        <f t="shared" si="3"/>
        <v>1207157</v>
      </c>
      <c r="G34" s="34">
        <v>1207157</v>
      </c>
      <c r="H34" s="34">
        <v>447712.14</v>
      </c>
      <c r="I34" s="35"/>
      <c r="J34" s="36">
        <v>44165</v>
      </c>
      <c r="K34" s="36" t="s">
        <v>16</v>
      </c>
    </row>
    <row r="35" spans="1:11" s="37" customFormat="1" ht="21.75" customHeight="1" x14ac:dyDescent="0.2">
      <c r="A35" s="29">
        <f t="shared" si="0"/>
        <v>22</v>
      </c>
      <c r="B35" s="29">
        <v>33229</v>
      </c>
      <c r="C35" s="48" t="s">
        <v>64</v>
      </c>
      <c r="D35" s="38" t="s">
        <v>59</v>
      </c>
      <c r="E35" s="38" t="s">
        <v>62</v>
      </c>
      <c r="F35" s="44">
        <f t="shared" si="3"/>
        <v>741327.59</v>
      </c>
      <c r="G35" s="34">
        <v>741327.59</v>
      </c>
      <c r="H35" s="34">
        <v>526480.41</v>
      </c>
      <c r="I35" s="35"/>
      <c r="J35" s="36">
        <v>44897</v>
      </c>
      <c r="K35" s="36" t="s">
        <v>16</v>
      </c>
    </row>
    <row r="36" spans="1:11" s="37" customFormat="1" ht="21.75" customHeight="1" x14ac:dyDescent="0.2">
      <c r="A36" s="29">
        <f t="shared" si="0"/>
        <v>23</v>
      </c>
      <c r="B36" s="29">
        <v>33260</v>
      </c>
      <c r="C36" s="38" t="s">
        <v>65</v>
      </c>
      <c r="D36" s="38" t="s">
        <v>59</v>
      </c>
      <c r="E36" s="38" t="s">
        <v>62</v>
      </c>
      <c r="F36" s="39">
        <f t="shared" si="3"/>
        <v>660656.27</v>
      </c>
      <c r="G36" s="34">
        <v>660656.27</v>
      </c>
      <c r="H36" s="34">
        <v>535449.69999999995</v>
      </c>
      <c r="I36" s="35"/>
      <c r="J36" s="36">
        <v>45062</v>
      </c>
      <c r="K36" s="36" t="s">
        <v>16</v>
      </c>
    </row>
    <row r="37" spans="1:11" s="37" customFormat="1" ht="21.75" customHeight="1" x14ac:dyDescent="0.2">
      <c r="A37" s="29">
        <f t="shared" si="0"/>
        <v>24</v>
      </c>
      <c r="B37" s="29">
        <v>33281</v>
      </c>
      <c r="C37" s="38" t="s">
        <v>66</v>
      </c>
      <c r="D37" s="38" t="s">
        <v>59</v>
      </c>
      <c r="E37" s="38" t="s">
        <v>60</v>
      </c>
      <c r="F37" s="39">
        <f t="shared" si="3"/>
        <v>22275</v>
      </c>
      <c r="G37" s="34">
        <v>22275</v>
      </c>
      <c r="H37" s="34">
        <v>18059.8</v>
      </c>
      <c r="I37" s="35"/>
      <c r="J37" s="36">
        <v>45189</v>
      </c>
      <c r="K37" s="36" t="s">
        <v>16</v>
      </c>
    </row>
    <row r="38" spans="1:11" s="37" customFormat="1" ht="21.75" customHeight="1" x14ac:dyDescent="0.2">
      <c r="A38" s="29">
        <f t="shared" si="0"/>
        <v>25</v>
      </c>
      <c r="B38" s="29">
        <v>33098</v>
      </c>
      <c r="C38" s="38" t="s">
        <v>67</v>
      </c>
      <c r="D38" s="38" t="s">
        <v>68</v>
      </c>
      <c r="E38" s="38" t="s">
        <v>21</v>
      </c>
      <c r="F38" s="39">
        <f t="shared" si="3"/>
        <v>187562.5</v>
      </c>
      <c r="G38" s="34">
        <v>187562.5</v>
      </c>
      <c r="H38" s="34">
        <v>1426.86</v>
      </c>
      <c r="I38" s="35"/>
      <c r="J38" s="36">
        <v>43432</v>
      </c>
      <c r="K38" s="36" t="s">
        <v>16</v>
      </c>
    </row>
    <row r="39" spans="1:11" s="37" customFormat="1" ht="21.75" customHeight="1" x14ac:dyDescent="0.2">
      <c r="A39" s="29">
        <f t="shared" si="0"/>
        <v>26</v>
      </c>
      <c r="B39" s="30">
        <v>33276</v>
      </c>
      <c r="C39" s="31" t="s">
        <v>69</v>
      </c>
      <c r="D39" s="31" t="s">
        <v>70</v>
      </c>
      <c r="E39" s="31" t="s">
        <v>71</v>
      </c>
      <c r="F39" s="32">
        <f t="shared" si="3"/>
        <v>71269.149999999994</v>
      </c>
      <c r="G39" s="33">
        <v>71269.149999999994</v>
      </c>
      <c r="H39" s="33">
        <v>42596.53</v>
      </c>
      <c r="I39" s="35"/>
      <c r="J39" s="36">
        <v>45147</v>
      </c>
      <c r="K39" s="36" t="s">
        <v>16</v>
      </c>
    </row>
    <row r="40" spans="1:11" s="37" customFormat="1" ht="21.75" customHeight="1" x14ac:dyDescent="0.2">
      <c r="A40" s="29">
        <f t="shared" si="0"/>
        <v>27</v>
      </c>
      <c r="B40" s="29">
        <v>33110</v>
      </c>
      <c r="C40" s="38" t="s">
        <v>72</v>
      </c>
      <c r="D40" s="38" t="s">
        <v>73</v>
      </c>
      <c r="E40" s="38" t="s">
        <v>34</v>
      </c>
      <c r="F40" s="41">
        <f t="shared" si="3"/>
        <v>5000</v>
      </c>
      <c r="G40" s="34">
        <v>5000</v>
      </c>
      <c r="H40" s="34">
        <v>9.11</v>
      </c>
      <c r="I40" s="35"/>
      <c r="J40" s="36">
        <v>43608</v>
      </c>
      <c r="K40" s="36" t="s">
        <v>16</v>
      </c>
    </row>
    <row r="41" spans="1:11" s="37" customFormat="1" ht="21.75" customHeight="1" x14ac:dyDescent="0.2">
      <c r="A41" s="29">
        <f t="shared" si="0"/>
        <v>28</v>
      </c>
      <c r="B41" s="29">
        <v>31470</v>
      </c>
      <c r="C41" s="38" t="s">
        <v>74</v>
      </c>
      <c r="D41" s="38" t="s">
        <v>75</v>
      </c>
      <c r="E41" s="38" t="s">
        <v>76</v>
      </c>
      <c r="F41" s="39">
        <f t="shared" si="3"/>
        <v>28501.65</v>
      </c>
      <c r="G41" s="34">
        <v>28501.65</v>
      </c>
      <c r="H41" s="34">
        <v>2859.76</v>
      </c>
      <c r="I41" s="35"/>
      <c r="J41" s="36">
        <v>40640</v>
      </c>
      <c r="K41" s="36" t="s">
        <v>16</v>
      </c>
    </row>
    <row r="42" spans="1:11" s="37" customFormat="1" ht="21.75" customHeight="1" x14ac:dyDescent="0.2">
      <c r="A42" s="29">
        <f t="shared" si="0"/>
        <v>29</v>
      </c>
      <c r="B42" s="29">
        <v>33261</v>
      </c>
      <c r="C42" s="38" t="s">
        <v>77</v>
      </c>
      <c r="D42" s="38" t="s">
        <v>78</v>
      </c>
      <c r="E42" s="38" t="s">
        <v>62</v>
      </c>
      <c r="F42" s="39">
        <f t="shared" si="3"/>
        <v>0</v>
      </c>
      <c r="G42" s="34">
        <v>0</v>
      </c>
      <c r="H42" s="34">
        <v>0</v>
      </c>
      <c r="I42" s="35"/>
      <c r="J42" s="36">
        <v>45064</v>
      </c>
      <c r="K42" s="36" t="s">
        <v>16</v>
      </c>
    </row>
    <row r="43" spans="1:11" s="37" customFormat="1" ht="21.75" customHeight="1" x14ac:dyDescent="0.2">
      <c r="A43" s="29">
        <f t="shared" si="0"/>
        <v>30</v>
      </c>
      <c r="B43" s="29">
        <v>33096</v>
      </c>
      <c r="C43" s="38" t="s">
        <v>79</v>
      </c>
      <c r="D43" s="38" t="s">
        <v>80</v>
      </c>
      <c r="E43" s="38" t="s">
        <v>81</v>
      </c>
      <c r="F43" s="39" t="s">
        <v>15</v>
      </c>
      <c r="G43" s="34">
        <v>0</v>
      </c>
      <c r="H43" s="34">
        <v>0</v>
      </c>
      <c r="I43" s="35"/>
      <c r="J43" s="36">
        <v>43425</v>
      </c>
      <c r="K43" s="36" t="s">
        <v>16</v>
      </c>
    </row>
    <row r="44" spans="1:11" s="37" customFormat="1" ht="21.75" customHeight="1" x14ac:dyDescent="0.2">
      <c r="A44" s="29">
        <f t="shared" si="0"/>
        <v>31</v>
      </c>
      <c r="B44" s="29">
        <v>33109</v>
      </c>
      <c r="C44" s="38" t="s">
        <v>82</v>
      </c>
      <c r="D44" s="38" t="s">
        <v>80</v>
      </c>
      <c r="E44" s="38" t="s">
        <v>83</v>
      </c>
      <c r="F44" s="39">
        <f>G44</f>
        <v>83043.67</v>
      </c>
      <c r="G44" s="34">
        <v>83043.67</v>
      </c>
      <c r="H44" s="34">
        <v>6002.92</v>
      </c>
      <c r="I44" s="35"/>
      <c r="J44" s="36">
        <v>43605</v>
      </c>
      <c r="K44" s="36" t="s">
        <v>16</v>
      </c>
    </row>
    <row r="45" spans="1:11" s="37" customFormat="1" ht="21.75" customHeight="1" x14ac:dyDescent="0.2">
      <c r="A45" s="29">
        <f t="shared" si="0"/>
        <v>32</v>
      </c>
      <c r="B45" s="29">
        <v>31605</v>
      </c>
      <c r="C45" s="38" t="s">
        <v>84</v>
      </c>
      <c r="D45" s="38" t="s">
        <v>80</v>
      </c>
      <c r="E45" s="38" t="s">
        <v>85</v>
      </c>
      <c r="F45" s="39">
        <f>G45</f>
        <v>40751.589999999997</v>
      </c>
      <c r="G45" s="34">
        <v>40751.589999999997</v>
      </c>
      <c r="H45" s="34">
        <v>6771.93</v>
      </c>
      <c r="I45" s="35"/>
      <c r="J45" s="36">
        <v>41950</v>
      </c>
      <c r="K45" s="36" t="s">
        <v>16</v>
      </c>
    </row>
    <row r="46" spans="1:11" s="37" customFormat="1" ht="21.75" customHeight="1" x14ac:dyDescent="0.2">
      <c r="A46" s="29">
        <f t="shared" si="0"/>
        <v>33</v>
      </c>
      <c r="B46" s="29">
        <v>31607</v>
      </c>
      <c r="C46" s="38" t="s">
        <v>86</v>
      </c>
      <c r="D46" s="38" t="s">
        <v>80</v>
      </c>
      <c r="E46" s="38" t="s">
        <v>87</v>
      </c>
      <c r="F46" s="39">
        <f>G46</f>
        <v>29761.43</v>
      </c>
      <c r="G46" s="34">
        <v>29761.43</v>
      </c>
      <c r="H46" s="34">
        <v>874.47</v>
      </c>
      <c r="I46" s="35"/>
      <c r="J46" s="36">
        <v>41955</v>
      </c>
      <c r="K46" s="36" t="s">
        <v>16</v>
      </c>
    </row>
    <row r="47" spans="1:11" s="37" customFormat="1" ht="21.75" customHeight="1" x14ac:dyDescent="0.2">
      <c r="A47" s="29">
        <f t="shared" si="0"/>
        <v>34</v>
      </c>
      <c r="B47" s="29">
        <v>31608</v>
      </c>
      <c r="C47" s="38" t="s">
        <v>88</v>
      </c>
      <c r="D47" s="38" t="s">
        <v>80</v>
      </c>
      <c r="E47" s="38" t="s">
        <v>87</v>
      </c>
      <c r="F47" s="39" t="s">
        <v>15</v>
      </c>
      <c r="G47" s="34">
        <v>0</v>
      </c>
      <c r="H47" s="34">
        <v>0</v>
      </c>
      <c r="I47" s="35"/>
      <c r="J47" s="36">
        <v>41955</v>
      </c>
      <c r="K47" s="36" t="s">
        <v>16</v>
      </c>
    </row>
    <row r="48" spans="1:11" s="37" customFormat="1" ht="21.75" customHeight="1" x14ac:dyDescent="0.2">
      <c r="A48" s="29">
        <f t="shared" si="0"/>
        <v>35</v>
      </c>
      <c r="B48" s="29">
        <v>33019</v>
      </c>
      <c r="C48" s="38" t="s">
        <v>89</v>
      </c>
      <c r="D48" s="38" t="s">
        <v>80</v>
      </c>
      <c r="E48" s="38" t="s">
        <v>81</v>
      </c>
      <c r="F48" s="39">
        <f t="shared" ref="F48:F65" si="4">G48</f>
        <v>48133.64</v>
      </c>
      <c r="G48" s="34">
        <v>48133.64</v>
      </c>
      <c r="H48" s="34">
        <v>10009.51</v>
      </c>
      <c r="I48" s="35"/>
      <c r="J48" s="36">
        <v>42774</v>
      </c>
      <c r="K48" s="36" t="s">
        <v>16</v>
      </c>
    </row>
    <row r="49" spans="1:11" s="37" customFormat="1" ht="21.75" customHeight="1" x14ac:dyDescent="0.2">
      <c r="A49" s="29">
        <f t="shared" si="0"/>
        <v>36</v>
      </c>
      <c r="B49" s="29">
        <v>33021</v>
      </c>
      <c r="C49" s="38" t="s">
        <v>90</v>
      </c>
      <c r="D49" s="38" t="s">
        <v>80</v>
      </c>
      <c r="E49" s="38" t="s">
        <v>87</v>
      </c>
      <c r="F49" s="39">
        <f t="shared" si="4"/>
        <v>77276.759999999995</v>
      </c>
      <c r="G49" s="34">
        <v>77276.759999999995</v>
      </c>
      <c r="H49" s="34">
        <v>28758.42</v>
      </c>
      <c r="I49" s="35"/>
      <c r="J49" s="36">
        <v>42775</v>
      </c>
      <c r="K49" s="36" t="s">
        <v>16</v>
      </c>
    </row>
    <row r="50" spans="1:11" s="37" customFormat="1" ht="21.75" customHeight="1" x14ac:dyDescent="0.2">
      <c r="A50" s="29">
        <f t="shared" si="0"/>
        <v>37</v>
      </c>
      <c r="B50" s="29">
        <v>33031</v>
      </c>
      <c r="C50" s="38" t="s">
        <v>91</v>
      </c>
      <c r="D50" s="38" t="s">
        <v>80</v>
      </c>
      <c r="E50" s="38" t="s">
        <v>27</v>
      </c>
      <c r="F50" s="39">
        <f t="shared" si="4"/>
        <v>44618</v>
      </c>
      <c r="G50" s="34">
        <v>44618</v>
      </c>
      <c r="H50" s="34">
        <v>468.73</v>
      </c>
      <c r="I50" s="35"/>
      <c r="J50" s="36">
        <v>42857</v>
      </c>
      <c r="K50" s="36" t="s">
        <v>16</v>
      </c>
    </row>
    <row r="51" spans="1:11" s="37" customFormat="1" ht="21.75" customHeight="1" x14ac:dyDescent="0.2">
      <c r="A51" s="29">
        <f t="shared" si="0"/>
        <v>38</v>
      </c>
      <c r="B51" s="29">
        <v>33086</v>
      </c>
      <c r="C51" s="38" t="s">
        <v>92</v>
      </c>
      <c r="D51" s="38" t="s">
        <v>93</v>
      </c>
      <c r="E51" s="38" t="s">
        <v>21</v>
      </c>
      <c r="F51" s="39">
        <f t="shared" si="4"/>
        <v>405496.58</v>
      </c>
      <c r="G51" s="34">
        <v>405496.58</v>
      </c>
      <c r="H51" s="34">
        <v>4925.87</v>
      </c>
      <c r="I51" s="35"/>
      <c r="J51" s="36">
        <v>43334</v>
      </c>
      <c r="K51" s="36" t="s">
        <v>16</v>
      </c>
    </row>
    <row r="52" spans="1:11" s="37" customFormat="1" ht="21.75" customHeight="1" x14ac:dyDescent="0.2">
      <c r="A52" s="29">
        <f t="shared" si="0"/>
        <v>39</v>
      </c>
      <c r="B52" s="29">
        <v>33102</v>
      </c>
      <c r="C52" s="38" t="s">
        <v>94</v>
      </c>
      <c r="D52" s="38" t="s">
        <v>93</v>
      </c>
      <c r="E52" s="38" t="s">
        <v>62</v>
      </c>
      <c r="F52" s="39">
        <f t="shared" si="4"/>
        <v>148834.30000000002</v>
      </c>
      <c r="G52" s="34">
        <v>148834.30000000002</v>
      </c>
      <c r="H52" s="34">
        <v>245.25</v>
      </c>
      <c r="I52" s="35"/>
      <c r="J52" s="36">
        <v>43538</v>
      </c>
      <c r="K52" s="36" t="s">
        <v>16</v>
      </c>
    </row>
    <row r="53" spans="1:11" s="37" customFormat="1" ht="21.75" customHeight="1" x14ac:dyDescent="0.2">
      <c r="A53" s="29">
        <f t="shared" si="0"/>
        <v>40</v>
      </c>
      <c r="B53" s="29">
        <v>33148</v>
      </c>
      <c r="C53" s="38" t="s">
        <v>95</v>
      </c>
      <c r="D53" s="38" t="s">
        <v>93</v>
      </c>
      <c r="E53" s="38" t="s">
        <v>21</v>
      </c>
      <c r="F53" s="39">
        <f t="shared" si="4"/>
        <v>16718.25</v>
      </c>
      <c r="G53" s="34">
        <v>16718.25</v>
      </c>
      <c r="H53" s="34">
        <v>1036.6300000000001</v>
      </c>
      <c r="I53" s="35"/>
      <c r="J53" s="36">
        <v>44118</v>
      </c>
      <c r="K53" s="36" t="s">
        <v>16</v>
      </c>
    </row>
    <row r="54" spans="1:11" s="37" customFormat="1" ht="21.75" customHeight="1" x14ac:dyDescent="0.2">
      <c r="A54" s="29">
        <f t="shared" si="0"/>
        <v>41</v>
      </c>
      <c r="B54" s="29">
        <v>33061</v>
      </c>
      <c r="C54" s="38" t="s">
        <v>96</v>
      </c>
      <c r="D54" s="38" t="s">
        <v>97</v>
      </c>
      <c r="E54" s="38" t="s">
        <v>87</v>
      </c>
      <c r="F54" s="39">
        <f t="shared" si="4"/>
        <v>244049.13</v>
      </c>
      <c r="G54" s="34">
        <v>244049.13</v>
      </c>
      <c r="H54" s="34">
        <v>963.87</v>
      </c>
      <c r="I54" s="35"/>
      <c r="J54" s="36">
        <v>43175</v>
      </c>
      <c r="K54" s="36" t="s">
        <v>16</v>
      </c>
    </row>
    <row r="55" spans="1:11" s="37" customFormat="1" ht="21.75" customHeight="1" x14ac:dyDescent="0.2">
      <c r="A55" s="29">
        <f t="shared" si="0"/>
        <v>42</v>
      </c>
      <c r="B55" s="29">
        <v>33106</v>
      </c>
      <c r="C55" s="38" t="s">
        <v>98</v>
      </c>
      <c r="D55" s="38" t="s">
        <v>97</v>
      </c>
      <c r="E55" s="38" t="s">
        <v>87</v>
      </c>
      <c r="F55" s="44">
        <f t="shared" si="4"/>
        <v>529683.81999999995</v>
      </c>
      <c r="G55" s="34">
        <v>529683.81999999995</v>
      </c>
      <c r="H55" s="34">
        <v>218405.79</v>
      </c>
      <c r="I55" s="35"/>
      <c r="J55" s="36">
        <v>43599</v>
      </c>
      <c r="K55" s="36" t="s">
        <v>16</v>
      </c>
    </row>
    <row r="56" spans="1:11" s="37" customFormat="1" ht="21.75" customHeight="1" x14ac:dyDescent="0.2">
      <c r="A56" s="29">
        <f t="shared" si="0"/>
        <v>43</v>
      </c>
      <c r="B56" s="29">
        <v>33214</v>
      </c>
      <c r="C56" s="43" t="s">
        <v>99</v>
      </c>
      <c r="D56" s="38" t="s">
        <v>97</v>
      </c>
      <c r="E56" s="31" t="s">
        <v>87</v>
      </c>
      <c r="F56" s="44">
        <f t="shared" si="4"/>
        <v>128577.28000000001</v>
      </c>
      <c r="G56" s="34">
        <v>128577.28000000001</v>
      </c>
      <c r="H56" s="34">
        <v>54403.59</v>
      </c>
      <c r="I56" s="35"/>
      <c r="J56" s="36">
        <v>44748</v>
      </c>
      <c r="K56" s="36" t="s">
        <v>16</v>
      </c>
    </row>
    <row r="57" spans="1:11" s="37" customFormat="1" ht="21.75" customHeight="1" x14ac:dyDescent="0.2">
      <c r="A57" s="29">
        <f t="shared" si="0"/>
        <v>44</v>
      </c>
      <c r="B57" s="29">
        <v>31683</v>
      </c>
      <c r="C57" s="38" t="str">
        <f>PROPER([1]Planilha1!$B$129)</f>
        <v>Est Clin Distrofias Musculares-Sarepta</v>
      </c>
      <c r="D57" s="38" t="s">
        <v>100</v>
      </c>
      <c r="E57" s="38" t="s">
        <v>101</v>
      </c>
      <c r="F57" s="39">
        <f t="shared" si="4"/>
        <v>184140</v>
      </c>
      <c r="G57" s="41">
        <v>184140</v>
      </c>
      <c r="H57" s="34">
        <v>5764.97</v>
      </c>
      <c r="I57" s="35"/>
      <c r="J57" s="36">
        <v>44032</v>
      </c>
      <c r="K57" s="36" t="s">
        <v>16</v>
      </c>
    </row>
    <row r="58" spans="1:11" s="37" customFormat="1" ht="21.75" customHeight="1" x14ac:dyDescent="0.2">
      <c r="A58" s="29">
        <f t="shared" si="0"/>
        <v>45</v>
      </c>
      <c r="B58" s="29">
        <v>33072</v>
      </c>
      <c r="C58" s="38" t="s">
        <v>102</v>
      </c>
      <c r="D58" s="38" t="s">
        <v>100</v>
      </c>
      <c r="E58" s="38" t="s">
        <v>103</v>
      </c>
      <c r="F58" s="39">
        <f t="shared" si="4"/>
        <v>677203.03</v>
      </c>
      <c r="G58" s="34">
        <v>677203.03</v>
      </c>
      <c r="H58" s="34">
        <v>3698.33</v>
      </c>
      <c r="I58" s="35"/>
      <c r="J58" s="36">
        <v>43277</v>
      </c>
      <c r="K58" s="36" t="s">
        <v>16</v>
      </c>
    </row>
    <row r="59" spans="1:11" s="37" customFormat="1" ht="21.75" customHeight="1" x14ac:dyDescent="0.2">
      <c r="A59" s="29">
        <f t="shared" si="0"/>
        <v>46</v>
      </c>
      <c r="B59" s="29">
        <v>33087</v>
      </c>
      <c r="C59" s="38" t="s">
        <v>104</v>
      </c>
      <c r="D59" s="38" t="s">
        <v>100</v>
      </c>
      <c r="E59" s="38" t="s">
        <v>105</v>
      </c>
      <c r="F59" s="39">
        <f t="shared" si="4"/>
        <v>3518.75</v>
      </c>
      <c r="G59" s="34">
        <v>3518.75</v>
      </c>
      <c r="H59" s="34">
        <v>1565.08</v>
      </c>
      <c r="I59" s="35"/>
      <c r="J59" s="36">
        <v>43339</v>
      </c>
      <c r="K59" s="36" t="s">
        <v>16</v>
      </c>
    </row>
    <row r="60" spans="1:11" s="37" customFormat="1" ht="21.75" customHeight="1" x14ac:dyDescent="0.2">
      <c r="A60" s="29">
        <f t="shared" si="0"/>
        <v>47</v>
      </c>
      <c r="B60" s="29">
        <v>33123</v>
      </c>
      <c r="C60" s="38" t="s">
        <v>106</v>
      </c>
      <c r="D60" s="38" t="s">
        <v>100</v>
      </c>
      <c r="E60" s="38" t="s">
        <v>107</v>
      </c>
      <c r="F60" s="39">
        <f t="shared" si="4"/>
        <v>24483.09</v>
      </c>
      <c r="G60" s="34">
        <v>24483.09</v>
      </c>
      <c r="H60" s="34">
        <v>698.7</v>
      </c>
      <c r="I60" s="35"/>
      <c r="J60" s="36">
        <v>43769</v>
      </c>
      <c r="K60" s="36" t="s">
        <v>16</v>
      </c>
    </row>
    <row r="61" spans="1:11" s="37" customFormat="1" ht="21.75" customHeight="1" x14ac:dyDescent="0.2">
      <c r="A61" s="29">
        <f t="shared" si="0"/>
        <v>48</v>
      </c>
      <c r="B61" s="29">
        <v>33133</v>
      </c>
      <c r="C61" s="38" t="s">
        <v>108</v>
      </c>
      <c r="D61" s="38" t="s">
        <v>100</v>
      </c>
      <c r="E61" s="38" t="s">
        <v>87</v>
      </c>
      <c r="F61" s="34">
        <f t="shared" si="4"/>
        <v>215256.91000000003</v>
      </c>
      <c r="G61" s="34">
        <v>215256.91000000003</v>
      </c>
      <c r="H61" s="34">
        <v>11155.37</v>
      </c>
      <c r="I61" s="35"/>
      <c r="J61" s="36">
        <v>43857</v>
      </c>
      <c r="K61" s="36" t="s">
        <v>16</v>
      </c>
    </row>
    <row r="62" spans="1:11" s="37" customFormat="1" ht="21.75" customHeight="1" x14ac:dyDescent="0.2">
      <c r="A62" s="29">
        <f t="shared" si="0"/>
        <v>49</v>
      </c>
      <c r="B62" s="29">
        <v>33141</v>
      </c>
      <c r="C62" s="38" t="s">
        <v>109</v>
      </c>
      <c r="D62" s="38" t="s">
        <v>100</v>
      </c>
      <c r="E62" s="38" t="s">
        <v>23</v>
      </c>
      <c r="F62" s="39">
        <f t="shared" si="4"/>
        <v>24614.1</v>
      </c>
      <c r="G62" s="34">
        <v>24614.1</v>
      </c>
      <c r="H62" s="34">
        <v>253.05</v>
      </c>
      <c r="I62" s="35"/>
      <c r="J62" s="36">
        <v>44075</v>
      </c>
      <c r="K62" s="36" t="s">
        <v>16</v>
      </c>
    </row>
    <row r="63" spans="1:11" s="37" customFormat="1" ht="21.75" customHeight="1" x14ac:dyDescent="0.2">
      <c r="A63" s="29">
        <f t="shared" si="0"/>
        <v>50</v>
      </c>
      <c r="B63" s="29">
        <v>33184</v>
      </c>
      <c r="C63" s="38" t="s">
        <v>110</v>
      </c>
      <c r="D63" s="38" t="s">
        <v>100</v>
      </c>
      <c r="E63" s="38" t="s">
        <v>107</v>
      </c>
      <c r="F63" s="39">
        <f t="shared" si="4"/>
        <v>974376.85000000009</v>
      </c>
      <c r="G63" s="34">
        <v>974376.85000000009</v>
      </c>
      <c r="H63" s="34">
        <v>207286.02</v>
      </c>
      <c r="I63" s="35"/>
      <c r="J63" s="36">
        <v>44434</v>
      </c>
      <c r="K63" s="36" t="s">
        <v>16</v>
      </c>
    </row>
    <row r="64" spans="1:11" s="37" customFormat="1" ht="21.75" customHeight="1" x14ac:dyDescent="0.2">
      <c r="A64" s="29">
        <f t="shared" si="0"/>
        <v>51</v>
      </c>
      <c r="B64" s="29">
        <v>33194</v>
      </c>
      <c r="C64" s="38" t="s">
        <v>111</v>
      </c>
      <c r="D64" s="38" t="s">
        <v>100</v>
      </c>
      <c r="E64" s="38" t="s">
        <v>107</v>
      </c>
      <c r="F64" s="39">
        <f t="shared" si="4"/>
        <v>183107.40000000002</v>
      </c>
      <c r="G64" s="34">
        <v>183107.40000000002</v>
      </c>
      <c r="H64" s="34">
        <v>51779.67</v>
      </c>
      <c r="I64" s="35"/>
      <c r="J64" s="36">
        <v>44547</v>
      </c>
      <c r="K64" s="36" t="s">
        <v>16</v>
      </c>
    </row>
    <row r="65" spans="1:11" s="37" customFormat="1" ht="21.75" customHeight="1" x14ac:dyDescent="0.2">
      <c r="A65" s="29">
        <f t="shared" si="0"/>
        <v>52</v>
      </c>
      <c r="B65" s="29">
        <v>33216</v>
      </c>
      <c r="C65" s="43" t="s">
        <v>112</v>
      </c>
      <c r="D65" s="38" t="s">
        <v>100</v>
      </c>
      <c r="E65" s="31" t="s">
        <v>113</v>
      </c>
      <c r="F65" s="44">
        <f t="shared" si="4"/>
        <v>329294.09999999998</v>
      </c>
      <c r="G65" s="34">
        <v>329294.09999999998</v>
      </c>
      <c r="H65" s="34">
        <v>274804.46999999997</v>
      </c>
      <c r="I65" s="35"/>
      <c r="J65" s="36">
        <v>44781</v>
      </c>
      <c r="K65" s="36" t="s">
        <v>16</v>
      </c>
    </row>
    <row r="66" spans="1:11" s="37" customFormat="1" ht="21.75" customHeight="1" x14ac:dyDescent="0.2">
      <c r="A66" s="29">
        <f t="shared" si="0"/>
        <v>53</v>
      </c>
      <c r="B66" s="30">
        <v>33240</v>
      </c>
      <c r="C66" s="31" t="s">
        <v>114</v>
      </c>
      <c r="D66" s="31" t="s">
        <v>100</v>
      </c>
      <c r="E66" s="31" t="s">
        <v>14</v>
      </c>
      <c r="F66" s="32" t="s">
        <v>15</v>
      </c>
      <c r="G66" s="33">
        <v>0</v>
      </c>
      <c r="H66" s="33">
        <v>0</v>
      </c>
      <c r="I66" s="35"/>
      <c r="J66" s="36">
        <v>44946</v>
      </c>
      <c r="K66" s="36" t="s">
        <v>16</v>
      </c>
    </row>
    <row r="67" spans="1:11" s="37" customFormat="1" ht="21.75" customHeight="1" x14ac:dyDescent="0.2">
      <c r="A67" s="29">
        <f t="shared" si="0"/>
        <v>54</v>
      </c>
      <c r="B67" s="29">
        <v>33244</v>
      </c>
      <c r="C67" s="38" t="s">
        <v>115</v>
      </c>
      <c r="D67" s="31" t="s">
        <v>100</v>
      </c>
      <c r="E67" s="38" t="s">
        <v>34</v>
      </c>
      <c r="F67" s="39">
        <f>G67</f>
        <v>88162.5</v>
      </c>
      <c r="G67" s="41">
        <v>88162.5</v>
      </c>
      <c r="H67" s="41">
        <v>71697.48</v>
      </c>
      <c r="I67" s="35"/>
      <c r="J67" s="36">
        <v>44993</v>
      </c>
      <c r="K67" s="36" t="s">
        <v>16</v>
      </c>
    </row>
    <row r="68" spans="1:11" s="37" customFormat="1" ht="21.75" customHeight="1" x14ac:dyDescent="0.2">
      <c r="A68" s="29">
        <f t="shared" si="0"/>
        <v>55</v>
      </c>
      <c r="B68" s="29">
        <v>33249</v>
      </c>
      <c r="C68" s="38" t="s">
        <v>116</v>
      </c>
      <c r="D68" s="31" t="s">
        <v>100</v>
      </c>
      <c r="E68" s="38" t="s">
        <v>117</v>
      </c>
      <c r="F68" s="39">
        <f>G68</f>
        <v>55230.270000000004</v>
      </c>
      <c r="G68" s="34">
        <v>55230.270000000004</v>
      </c>
      <c r="H68" s="34">
        <v>42292.800000000003</v>
      </c>
      <c r="I68" s="35"/>
      <c r="J68" s="36">
        <v>45019</v>
      </c>
      <c r="K68" s="36" t="s">
        <v>16</v>
      </c>
    </row>
    <row r="69" spans="1:11" s="37" customFormat="1" ht="21.75" customHeight="1" x14ac:dyDescent="0.2">
      <c r="A69" s="29">
        <f t="shared" si="0"/>
        <v>56</v>
      </c>
      <c r="B69" s="30">
        <v>33275</v>
      </c>
      <c r="C69" s="31" t="s">
        <v>118</v>
      </c>
      <c r="D69" s="31" t="s">
        <v>100</v>
      </c>
      <c r="E69" s="31" t="s">
        <v>119</v>
      </c>
      <c r="F69" s="32">
        <f>G69</f>
        <v>0</v>
      </c>
      <c r="G69" s="33">
        <v>0</v>
      </c>
      <c r="H69" s="33">
        <v>0</v>
      </c>
      <c r="I69" s="35"/>
      <c r="J69" s="36">
        <v>45146</v>
      </c>
      <c r="K69" s="36" t="s">
        <v>16</v>
      </c>
    </row>
    <row r="70" spans="1:11" s="37" customFormat="1" ht="21.75" customHeight="1" x14ac:dyDescent="0.2">
      <c r="A70" s="29">
        <f t="shared" si="0"/>
        <v>57</v>
      </c>
      <c r="B70" s="29">
        <v>33121</v>
      </c>
      <c r="C70" s="38" t="s">
        <v>120</v>
      </c>
      <c r="D70" s="38" t="s">
        <v>121</v>
      </c>
      <c r="E70" s="38" t="s">
        <v>122</v>
      </c>
      <c r="F70" s="39">
        <f>G70</f>
        <v>7953</v>
      </c>
      <c r="G70" s="34">
        <v>7953</v>
      </c>
      <c r="H70" s="34">
        <v>7630.63</v>
      </c>
      <c r="I70" s="35"/>
      <c r="J70" s="36">
        <v>43727</v>
      </c>
      <c r="K70" s="36" t="s">
        <v>16</v>
      </c>
    </row>
    <row r="71" spans="1:11" s="37" customFormat="1" ht="21.75" customHeight="1" x14ac:dyDescent="0.2">
      <c r="A71" s="29">
        <f t="shared" si="0"/>
        <v>58</v>
      </c>
      <c r="B71" s="30">
        <v>33226</v>
      </c>
      <c r="C71" s="38" t="s">
        <v>123</v>
      </c>
      <c r="D71" s="38" t="s">
        <v>124</v>
      </c>
      <c r="E71" s="38" t="s">
        <v>125</v>
      </c>
      <c r="F71" s="39" t="s">
        <v>15</v>
      </c>
      <c r="G71" s="34">
        <v>39666.57</v>
      </c>
      <c r="H71" s="34">
        <v>31755.599999999999</v>
      </c>
      <c r="I71" s="35"/>
      <c r="J71" s="36">
        <v>44860</v>
      </c>
      <c r="K71" s="36" t="s">
        <v>16</v>
      </c>
    </row>
    <row r="72" spans="1:11" s="49" customFormat="1" ht="21.75" customHeight="1" x14ac:dyDescent="0.2">
      <c r="A72" s="29">
        <f t="shared" si="0"/>
        <v>59</v>
      </c>
      <c r="B72" s="30">
        <v>33277</v>
      </c>
      <c r="C72" s="31" t="s">
        <v>126</v>
      </c>
      <c r="D72" s="31" t="s">
        <v>127</v>
      </c>
      <c r="E72" s="31" t="s">
        <v>128</v>
      </c>
      <c r="F72" s="32">
        <f>G72</f>
        <v>70378.75</v>
      </c>
      <c r="G72" s="33">
        <v>70378.75</v>
      </c>
      <c r="H72" s="33">
        <v>48297.56</v>
      </c>
      <c r="I72" s="35"/>
      <c r="J72" s="36">
        <v>45147</v>
      </c>
      <c r="K72" s="36" t="s">
        <v>16</v>
      </c>
    </row>
    <row r="73" spans="1:11" s="37" customFormat="1" ht="21.75" customHeight="1" x14ac:dyDescent="0.2">
      <c r="A73" s="29">
        <f t="shared" si="0"/>
        <v>60</v>
      </c>
      <c r="B73" s="29">
        <v>33203</v>
      </c>
      <c r="C73" s="38" t="s">
        <v>129</v>
      </c>
      <c r="D73" s="38" t="s">
        <v>130</v>
      </c>
      <c r="E73" s="38" t="s">
        <v>125</v>
      </c>
      <c r="F73" s="39">
        <f>G73</f>
        <v>182750</v>
      </c>
      <c r="G73" s="41">
        <v>182750</v>
      </c>
      <c r="H73" s="34">
        <v>80855.570000000007</v>
      </c>
      <c r="I73" s="35"/>
      <c r="J73" s="36">
        <v>44649</v>
      </c>
      <c r="K73" s="36" t="s">
        <v>16</v>
      </c>
    </row>
    <row r="74" spans="1:11" s="37" customFormat="1" ht="21.75" customHeight="1" x14ac:dyDescent="0.2">
      <c r="A74" s="29">
        <f t="shared" si="0"/>
        <v>61</v>
      </c>
      <c r="B74" s="29">
        <v>31060</v>
      </c>
      <c r="C74" s="38" t="s">
        <v>131</v>
      </c>
      <c r="D74" s="38" t="s">
        <v>132</v>
      </c>
      <c r="E74" s="38" t="s">
        <v>122</v>
      </c>
      <c r="F74" s="41">
        <f>G74</f>
        <v>838141.07999999984</v>
      </c>
      <c r="G74" s="34">
        <v>838141.07999999984</v>
      </c>
      <c r="H74" s="34">
        <v>33.479999999999997</v>
      </c>
      <c r="I74" s="35"/>
      <c r="J74" s="36">
        <v>38688</v>
      </c>
      <c r="K74" s="36" t="s">
        <v>16</v>
      </c>
    </row>
    <row r="75" spans="1:11" s="37" customFormat="1" ht="21.75" customHeight="1" x14ac:dyDescent="0.2">
      <c r="A75" s="29">
        <f t="shared" si="0"/>
        <v>62</v>
      </c>
      <c r="B75" s="29">
        <v>31539</v>
      </c>
      <c r="C75" s="38" t="s">
        <v>133</v>
      </c>
      <c r="D75" s="38" t="s">
        <v>132</v>
      </c>
      <c r="E75" s="38" t="s">
        <v>134</v>
      </c>
      <c r="F75" s="41">
        <f>G75</f>
        <v>1351320.32</v>
      </c>
      <c r="G75" s="34">
        <v>1351320.32</v>
      </c>
      <c r="H75" s="34">
        <v>280.39999999999998</v>
      </c>
      <c r="I75" s="35"/>
      <c r="J75" s="36">
        <v>41122</v>
      </c>
      <c r="K75" s="36" t="s">
        <v>16</v>
      </c>
    </row>
    <row r="76" spans="1:11" s="37" customFormat="1" ht="21.75" customHeight="1" x14ac:dyDescent="0.2">
      <c r="A76" s="29">
        <f t="shared" si="0"/>
        <v>63</v>
      </c>
      <c r="B76" s="29">
        <v>31698</v>
      </c>
      <c r="C76" s="38" t="s">
        <v>135</v>
      </c>
      <c r="D76" s="38" t="s">
        <v>136</v>
      </c>
      <c r="E76" s="38" t="s">
        <v>128</v>
      </c>
      <c r="F76" s="39">
        <v>9697799.1034909002</v>
      </c>
      <c r="G76" s="34">
        <v>4233106.3</v>
      </c>
      <c r="H76" s="34">
        <v>3464064.29</v>
      </c>
      <c r="I76" s="35"/>
      <c r="J76" s="36">
        <v>45055</v>
      </c>
      <c r="K76" s="36" t="s">
        <v>16</v>
      </c>
    </row>
    <row r="77" spans="1:11" s="37" customFormat="1" ht="21.75" customHeight="1" x14ac:dyDescent="0.2">
      <c r="A77" s="29">
        <f t="shared" si="0"/>
        <v>64</v>
      </c>
      <c r="B77" s="29">
        <v>33127</v>
      </c>
      <c r="C77" s="38" t="str">
        <f>PROPER([2]Ativos!$B$260)</f>
        <v>Est Clin Bcx4430-108 - Imunologia - Ppd</v>
      </c>
      <c r="D77" s="38" t="str">
        <f>PROPER([2]Ativos!$E$260)</f>
        <v>Esper Georges Kallás</v>
      </c>
      <c r="E77" s="38" t="s">
        <v>23</v>
      </c>
      <c r="F77" s="39">
        <f t="shared" ref="F77:F81" si="5">G77</f>
        <v>344829.72</v>
      </c>
      <c r="G77" s="34">
        <v>344829.72</v>
      </c>
      <c r="H77" s="34">
        <v>344.74</v>
      </c>
      <c r="I77" s="35"/>
      <c r="J77" s="36">
        <v>43794</v>
      </c>
      <c r="K77" s="36" t="s">
        <v>16</v>
      </c>
    </row>
    <row r="78" spans="1:11" s="37" customFormat="1" ht="21.75" customHeight="1" x14ac:dyDescent="0.2">
      <c r="A78" s="29">
        <f t="shared" si="0"/>
        <v>65</v>
      </c>
      <c r="B78" s="29">
        <v>33145</v>
      </c>
      <c r="C78" s="38" t="s">
        <v>137</v>
      </c>
      <c r="D78" s="38" t="s">
        <v>138</v>
      </c>
      <c r="E78" s="38" t="s">
        <v>14</v>
      </c>
      <c r="F78" s="41">
        <f t="shared" si="5"/>
        <v>3550333.9399999995</v>
      </c>
      <c r="G78" s="34">
        <v>3550333.9399999995</v>
      </c>
      <c r="H78" s="34">
        <v>114951.37</v>
      </c>
      <c r="I78" s="35"/>
      <c r="J78" s="36">
        <v>44090</v>
      </c>
      <c r="K78" s="36" t="s">
        <v>16</v>
      </c>
    </row>
    <row r="79" spans="1:11" s="37" customFormat="1" ht="21.75" customHeight="1" x14ac:dyDescent="0.2">
      <c r="A79" s="29">
        <f t="shared" ref="A79:A142" si="6">A78+1</f>
        <v>66</v>
      </c>
      <c r="B79" s="29">
        <v>33146</v>
      </c>
      <c r="C79" s="38" t="s">
        <v>139</v>
      </c>
      <c r="D79" s="38" t="s">
        <v>138</v>
      </c>
      <c r="E79" s="38" t="s">
        <v>140</v>
      </c>
      <c r="F79" s="39">
        <f t="shared" si="5"/>
        <v>597091.02</v>
      </c>
      <c r="G79" s="33">
        <v>597091.02</v>
      </c>
      <c r="H79" s="34">
        <v>25710.12</v>
      </c>
      <c r="I79" s="35"/>
      <c r="J79" s="36">
        <v>44090</v>
      </c>
      <c r="K79" s="36" t="s">
        <v>16</v>
      </c>
    </row>
    <row r="80" spans="1:11" s="37" customFormat="1" ht="21.75" customHeight="1" x14ac:dyDescent="0.2">
      <c r="A80" s="29">
        <f t="shared" si="6"/>
        <v>67</v>
      </c>
      <c r="B80" s="29">
        <v>33188</v>
      </c>
      <c r="C80" s="38" t="s">
        <v>141</v>
      </c>
      <c r="D80" s="38" t="s">
        <v>138</v>
      </c>
      <c r="E80" s="38" t="s">
        <v>142</v>
      </c>
      <c r="F80" s="41">
        <f t="shared" si="5"/>
        <v>26386.880000000001</v>
      </c>
      <c r="G80" s="33">
        <v>26386.880000000001</v>
      </c>
      <c r="H80" s="34">
        <v>-287.18</v>
      </c>
      <c r="I80" s="35"/>
      <c r="J80" s="36">
        <v>44453</v>
      </c>
      <c r="K80" s="36" t="s">
        <v>16</v>
      </c>
    </row>
    <row r="81" spans="1:11" s="37" customFormat="1" ht="21.75" customHeight="1" x14ac:dyDescent="0.2">
      <c r="A81" s="29">
        <f t="shared" si="6"/>
        <v>68</v>
      </c>
      <c r="B81" s="45">
        <v>33215</v>
      </c>
      <c r="C81" s="50" t="s">
        <v>143</v>
      </c>
      <c r="D81" s="47" t="s">
        <v>138</v>
      </c>
      <c r="E81" s="51" t="s">
        <v>128</v>
      </c>
      <c r="F81" s="34">
        <f t="shared" si="5"/>
        <v>199848.74000000005</v>
      </c>
      <c r="G81" s="42">
        <v>199848.74000000005</v>
      </c>
      <c r="H81" s="34">
        <v>160076.04999999999</v>
      </c>
      <c r="I81" s="35"/>
      <c r="J81" s="36">
        <v>44767</v>
      </c>
      <c r="K81" s="36" t="s">
        <v>16</v>
      </c>
    </row>
    <row r="82" spans="1:11" s="37" customFormat="1" ht="21.75" customHeight="1" x14ac:dyDescent="0.2">
      <c r="A82" s="29">
        <f t="shared" si="6"/>
        <v>69</v>
      </c>
      <c r="B82" s="29">
        <v>33221</v>
      </c>
      <c r="C82" s="38" t="s">
        <v>144</v>
      </c>
      <c r="D82" s="38" t="s">
        <v>138</v>
      </c>
      <c r="E82" s="38" t="s">
        <v>145</v>
      </c>
      <c r="F82" s="39" t="s">
        <v>15</v>
      </c>
      <c r="G82" s="44">
        <v>1528593</v>
      </c>
      <c r="H82" s="44">
        <v>1163276.18</v>
      </c>
      <c r="I82" s="35"/>
      <c r="J82" s="36">
        <v>44826</v>
      </c>
      <c r="K82" s="36" t="s">
        <v>16</v>
      </c>
    </row>
    <row r="83" spans="1:11" s="37" customFormat="1" ht="21.75" customHeight="1" x14ac:dyDescent="0.2">
      <c r="A83" s="29">
        <f t="shared" si="6"/>
        <v>70</v>
      </c>
      <c r="B83" s="29">
        <v>31489</v>
      </c>
      <c r="C83" s="38" t="s">
        <v>146</v>
      </c>
      <c r="D83" s="38" t="s">
        <v>147</v>
      </c>
      <c r="E83" s="38" t="s">
        <v>25</v>
      </c>
      <c r="F83" s="39">
        <f t="shared" ref="F83:F91" si="7">G83</f>
        <v>100236</v>
      </c>
      <c r="G83" s="44">
        <v>100236</v>
      </c>
      <c r="H83" s="34">
        <v>597.48</v>
      </c>
      <c r="I83" s="35"/>
      <c r="J83" s="36">
        <v>40806</v>
      </c>
      <c r="K83" s="36" t="s">
        <v>16</v>
      </c>
    </row>
    <row r="84" spans="1:11" s="37" customFormat="1" ht="21.75" customHeight="1" x14ac:dyDescent="0.2">
      <c r="A84" s="29">
        <f t="shared" si="6"/>
        <v>71</v>
      </c>
      <c r="B84" s="29">
        <v>31535</v>
      </c>
      <c r="C84" s="38" t="s">
        <v>148</v>
      </c>
      <c r="D84" s="38" t="s">
        <v>147</v>
      </c>
      <c r="E84" s="52" t="s">
        <v>25</v>
      </c>
      <c r="F84" s="39">
        <f t="shared" si="7"/>
        <v>74950</v>
      </c>
      <c r="G84" s="34">
        <v>74950</v>
      </c>
      <c r="H84" s="34">
        <v>261.31</v>
      </c>
      <c r="I84" s="35"/>
      <c r="J84" s="36">
        <v>41102</v>
      </c>
      <c r="K84" s="36" t="s">
        <v>16</v>
      </c>
    </row>
    <row r="85" spans="1:11" s="37" customFormat="1" ht="21.75" customHeight="1" x14ac:dyDescent="0.2">
      <c r="A85" s="29">
        <f t="shared" si="6"/>
        <v>72</v>
      </c>
      <c r="B85" s="29">
        <v>31662</v>
      </c>
      <c r="C85" s="40" t="s">
        <v>149</v>
      </c>
      <c r="D85" s="40" t="s">
        <v>150</v>
      </c>
      <c r="E85" s="40" t="s">
        <v>151</v>
      </c>
      <c r="F85" s="39">
        <f t="shared" si="7"/>
        <v>162500</v>
      </c>
      <c r="G85" s="34">
        <v>162500</v>
      </c>
      <c r="H85" s="34">
        <v>103.02</v>
      </c>
      <c r="I85" s="53"/>
      <c r="J85" s="36">
        <v>42724</v>
      </c>
      <c r="K85" s="36" t="s">
        <v>16</v>
      </c>
    </row>
    <row r="86" spans="1:11" s="37" customFormat="1" ht="21.75" customHeight="1" x14ac:dyDescent="0.2">
      <c r="A86" s="29">
        <f t="shared" si="6"/>
        <v>73</v>
      </c>
      <c r="B86" s="29">
        <v>33051</v>
      </c>
      <c r="C86" s="38" t="s">
        <v>152</v>
      </c>
      <c r="D86" s="38" t="s">
        <v>153</v>
      </c>
      <c r="E86" s="38" t="s">
        <v>21</v>
      </c>
      <c r="F86" s="39">
        <f t="shared" si="7"/>
        <v>62500</v>
      </c>
      <c r="G86" s="34">
        <v>62500</v>
      </c>
      <c r="H86" s="34">
        <v>856.07</v>
      </c>
      <c r="I86" s="35"/>
      <c r="J86" s="36">
        <v>43108</v>
      </c>
      <c r="K86" s="36" t="s">
        <v>16</v>
      </c>
    </row>
    <row r="87" spans="1:11" s="37" customFormat="1" ht="21.75" customHeight="1" x14ac:dyDescent="0.2">
      <c r="A87" s="29">
        <f t="shared" si="6"/>
        <v>74</v>
      </c>
      <c r="B87" s="29">
        <v>33113</v>
      </c>
      <c r="C87" s="38" t="s">
        <v>154</v>
      </c>
      <c r="D87" s="38" t="s">
        <v>153</v>
      </c>
      <c r="E87" s="38" t="s">
        <v>155</v>
      </c>
      <c r="F87" s="39">
        <f t="shared" si="7"/>
        <v>111256.23999999999</v>
      </c>
      <c r="G87" s="34">
        <v>111256.23999999999</v>
      </c>
      <c r="H87" s="34">
        <v>2.31</v>
      </c>
      <c r="I87" s="35"/>
      <c r="J87" s="36">
        <v>43647</v>
      </c>
      <c r="K87" s="36" t="s">
        <v>16</v>
      </c>
    </row>
    <row r="88" spans="1:11" s="37" customFormat="1" ht="21.75" customHeight="1" x14ac:dyDescent="0.2">
      <c r="A88" s="29">
        <f t="shared" si="6"/>
        <v>75</v>
      </c>
      <c r="B88" s="45">
        <v>33114</v>
      </c>
      <c r="C88" s="47" t="s">
        <v>156</v>
      </c>
      <c r="D88" s="47" t="s">
        <v>153</v>
      </c>
      <c r="E88" s="38" t="s">
        <v>155</v>
      </c>
      <c r="F88" s="39">
        <f t="shared" si="7"/>
        <v>23323.710000000003</v>
      </c>
      <c r="G88" s="34">
        <v>23323.710000000003</v>
      </c>
      <c r="H88" s="34">
        <v>4.03</v>
      </c>
      <c r="I88" s="35"/>
      <c r="J88" s="36">
        <v>43647</v>
      </c>
      <c r="K88" s="36" t="s">
        <v>16</v>
      </c>
    </row>
    <row r="89" spans="1:11" s="37" customFormat="1" ht="21.75" customHeight="1" x14ac:dyDescent="0.2">
      <c r="A89" s="29">
        <f t="shared" si="6"/>
        <v>76</v>
      </c>
      <c r="B89" s="29">
        <v>33147</v>
      </c>
      <c r="C89" s="38" t="s">
        <v>157</v>
      </c>
      <c r="D89" s="38" t="s">
        <v>153</v>
      </c>
      <c r="E89" s="38" t="s">
        <v>34</v>
      </c>
      <c r="F89" s="44">
        <f t="shared" si="7"/>
        <v>148441.41000000003</v>
      </c>
      <c r="G89" s="42">
        <v>148441.41000000003</v>
      </c>
      <c r="H89" s="34">
        <v>40.369999999999997</v>
      </c>
      <c r="I89" s="35"/>
      <c r="J89" s="36">
        <v>44105</v>
      </c>
      <c r="K89" s="36" t="s">
        <v>16</v>
      </c>
    </row>
    <row r="90" spans="1:11" s="37" customFormat="1" ht="21.75" customHeight="1" x14ac:dyDescent="0.2">
      <c r="A90" s="29">
        <f t="shared" si="6"/>
        <v>77</v>
      </c>
      <c r="B90" s="29">
        <v>33193</v>
      </c>
      <c r="C90" s="38" t="s">
        <v>158</v>
      </c>
      <c r="D90" s="38" t="s">
        <v>153</v>
      </c>
      <c r="E90" s="38" t="s">
        <v>60</v>
      </c>
      <c r="F90" s="39">
        <f t="shared" si="7"/>
        <v>217065.32</v>
      </c>
      <c r="G90" s="34">
        <v>217065.32</v>
      </c>
      <c r="H90" s="34">
        <v>34389.699999999997</v>
      </c>
      <c r="I90" s="35"/>
      <c r="J90" s="36">
        <v>44545</v>
      </c>
      <c r="K90" s="36" t="s">
        <v>16</v>
      </c>
    </row>
    <row r="91" spans="1:11" s="37" customFormat="1" ht="21.75" customHeight="1" x14ac:dyDescent="0.2">
      <c r="A91" s="29">
        <f t="shared" si="6"/>
        <v>78</v>
      </c>
      <c r="B91" s="29">
        <v>33200</v>
      </c>
      <c r="C91" s="38" t="str">
        <f>PROPER([3]Todos!$B$861)</f>
        <v>Est Clin Gft505B-319-1-Gastro-Labcorp</v>
      </c>
      <c r="D91" s="38" t="s">
        <v>153</v>
      </c>
      <c r="E91" s="38" t="s">
        <v>159</v>
      </c>
      <c r="F91" s="39">
        <f t="shared" si="7"/>
        <v>31777.52</v>
      </c>
      <c r="G91" s="34">
        <v>31777.52</v>
      </c>
      <c r="H91" s="34">
        <v>16409.099999999999</v>
      </c>
      <c r="I91" s="35"/>
      <c r="J91" s="36">
        <v>44606</v>
      </c>
      <c r="K91" s="36" t="s">
        <v>16</v>
      </c>
    </row>
    <row r="92" spans="1:11" s="37" customFormat="1" ht="21.75" customHeight="1" x14ac:dyDescent="0.2">
      <c r="A92" s="29">
        <f t="shared" si="6"/>
        <v>79</v>
      </c>
      <c r="B92" s="29">
        <v>33222</v>
      </c>
      <c r="C92" s="38" t="s">
        <v>160</v>
      </c>
      <c r="D92" s="38" t="s">
        <v>153</v>
      </c>
      <c r="E92" s="38" t="s">
        <v>161</v>
      </c>
      <c r="F92" s="39" t="s">
        <v>15</v>
      </c>
      <c r="G92" s="34">
        <v>28177.52</v>
      </c>
      <c r="H92" s="34">
        <v>148.58000000000001</v>
      </c>
      <c r="I92" s="35"/>
      <c r="J92" s="36">
        <v>44827</v>
      </c>
      <c r="K92" s="36" t="s">
        <v>16</v>
      </c>
    </row>
    <row r="93" spans="1:11" s="37" customFormat="1" ht="21.75" customHeight="1" x14ac:dyDescent="0.2">
      <c r="A93" s="29">
        <f t="shared" si="6"/>
        <v>80</v>
      </c>
      <c r="B93" s="29">
        <v>33183</v>
      </c>
      <c r="C93" s="38" t="s">
        <v>162</v>
      </c>
      <c r="D93" s="38" t="s">
        <v>163</v>
      </c>
      <c r="E93" s="38" t="s">
        <v>164</v>
      </c>
      <c r="F93" s="44">
        <f t="shared" ref="F93:F156" si="8">G93</f>
        <v>162008.62999999998</v>
      </c>
      <c r="G93" s="34">
        <v>162008.62999999998</v>
      </c>
      <c r="H93" s="34">
        <v>8324.94</v>
      </c>
      <c r="I93" s="35"/>
      <c r="J93" s="36">
        <v>44432</v>
      </c>
      <c r="K93" s="36" t="s">
        <v>16</v>
      </c>
    </row>
    <row r="94" spans="1:11" s="37" customFormat="1" ht="21.75" customHeight="1" x14ac:dyDescent="0.2">
      <c r="A94" s="29">
        <f t="shared" si="6"/>
        <v>81</v>
      </c>
      <c r="B94" s="29">
        <v>33282</v>
      </c>
      <c r="C94" s="38" t="s">
        <v>165</v>
      </c>
      <c r="D94" s="38" t="s">
        <v>166</v>
      </c>
      <c r="E94" s="38" t="s">
        <v>23</v>
      </c>
      <c r="F94" s="44">
        <f t="shared" si="8"/>
        <v>253895.5</v>
      </c>
      <c r="G94" s="34">
        <v>253895.5</v>
      </c>
      <c r="H94" s="34">
        <v>93096.91</v>
      </c>
      <c r="I94" s="35"/>
      <c r="J94" s="36">
        <v>45190</v>
      </c>
      <c r="K94" s="36" t="s">
        <v>16</v>
      </c>
    </row>
    <row r="95" spans="1:11" s="37" customFormat="1" ht="21.75" customHeight="1" x14ac:dyDescent="0.2">
      <c r="A95" s="29">
        <f t="shared" si="6"/>
        <v>82</v>
      </c>
      <c r="B95" s="29">
        <v>31639</v>
      </c>
      <c r="C95" s="38" t="s">
        <v>167</v>
      </c>
      <c r="D95" s="38" t="s">
        <v>168</v>
      </c>
      <c r="E95" s="38" t="s">
        <v>169</v>
      </c>
      <c r="F95" s="39">
        <f t="shared" si="8"/>
        <v>5445</v>
      </c>
      <c r="G95" s="34">
        <v>5445</v>
      </c>
      <c r="H95" s="34">
        <v>3861.24</v>
      </c>
      <c r="I95" s="35"/>
      <c r="J95" s="36">
        <v>42389</v>
      </c>
      <c r="K95" s="36" t="s">
        <v>16</v>
      </c>
    </row>
    <row r="96" spans="1:11" s="37" customFormat="1" ht="21.75" customHeight="1" x14ac:dyDescent="0.2">
      <c r="A96" s="29">
        <f t="shared" si="6"/>
        <v>83</v>
      </c>
      <c r="B96" s="29">
        <v>31640</v>
      </c>
      <c r="C96" s="38" t="s">
        <v>170</v>
      </c>
      <c r="D96" s="38" t="s">
        <v>168</v>
      </c>
      <c r="E96" s="38" t="s">
        <v>169</v>
      </c>
      <c r="F96" s="39">
        <f t="shared" si="8"/>
        <v>4272.8599999999997</v>
      </c>
      <c r="G96" s="34">
        <v>4272.8599999999997</v>
      </c>
      <c r="H96" s="34">
        <v>2629.45</v>
      </c>
      <c r="I96" s="35"/>
      <c r="J96" s="36">
        <v>42389</v>
      </c>
      <c r="K96" s="36" t="s">
        <v>16</v>
      </c>
    </row>
    <row r="97" spans="1:11" s="37" customFormat="1" ht="21.75" customHeight="1" x14ac:dyDescent="0.2">
      <c r="A97" s="29">
        <f t="shared" si="6"/>
        <v>84</v>
      </c>
      <c r="B97" s="29">
        <v>33163</v>
      </c>
      <c r="C97" s="38" t="s">
        <v>171</v>
      </c>
      <c r="D97" s="38" t="s">
        <v>172</v>
      </c>
      <c r="E97" s="38" t="s">
        <v>25</v>
      </c>
      <c r="F97" s="39">
        <f t="shared" si="8"/>
        <v>98561.890000000014</v>
      </c>
      <c r="G97" s="34">
        <v>98561.890000000014</v>
      </c>
      <c r="H97" s="34">
        <v>85442.68</v>
      </c>
      <c r="I97" s="35"/>
      <c r="J97" s="36">
        <v>44231</v>
      </c>
      <c r="K97" s="36" t="s">
        <v>16</v>
      </c>
    </row>
    <row r="98" spans="1:11" s="37" customFormat="1" ht="21.75" customHeight="1" x14ac:dyDescent="0.2">
      <c r="A98" s="29">
        <f t="shared" si="6"/>
        <v>85</v>
      </c>
      <c r="B98" s="29">
        <v>33028</v>
      </c>
      <c r="C98" s="38" t="s">
        <v>173</v>
      </c>
      <c r="D98" s="38" t="s">
        <v>174</v>
      </c>
      <c r="E98" s="38" t="s">
        <v>103</v>
      </c>
      <c r="F98" s="39">
        <f t="shared" si="8"/>
        <v>12047.2</v>
      </c>
      <c r="G98" s="34">
        <v>12047.2</v>
      </c>
      <c r="H98" s="34">
        <v>334.67</v>
      </c>
      <c r="I98" s="35"/>
      <c r="J98" s="36">
        <v>42837</v>
      </c>
      <c r="K98" s="36" t="s">
        <v>16</v>
      </c>
    </row>
    <row r="99" spans="1:11" s="37" customFormat="1" ht="21.75" customHeight="1" x14ac:dyDescent="0.2">
      <c r="A99" s="29">
        <f t="shared" si="6"/>
        <v>86</v>
      </c>
      <c r="B99" s="29">
        <v>31679</v>
      </c>
      <c r="C99" s="38" t="s">
        <v>175</v>
      </c>
      <c r="D99" s="38" t="s">
        <v>176</v>
      </c>
      <c r="E99" s="38" t="s">
        <v>177</v>
      </c>
      <c r="F99" s="39">
        <f t="shared" si="8"/>
        <v>86879.66</v>
      </c>
      <c r="G99" s="34">
        <v>86879.66</v>
      </c>
      <c r="H99" s="34">
        <v>19220.12</v>
      </c>
      <c r="I99" s="35"/>
      <c r="J99" s="36">
        <v>43858</v>
      </c>
      <c r="K99" s="36" t="s">
        <v>16</v>
      </c>
    </row>
    <row r="100" spans="1:11" s="37" customFormat="1" ht="21.75" customHeight="1" x14ac:dyDescent="0.2">
      <c r="A100" s="29">
        <f t="shared" si="6"/>
        <v>87</v>
      </c>
      <c r="B100" s="29">
        <v>31680</v>
      </c>
      <c r="C100" s="38" t="s">
        <v>178</v>
      </c>
      <c r="D100" s="38" t="s">
        <v>176</v>
      </c>
      <c r="E100" s="38" t="s">
        <v>177</v>
      </c>
      <c r="F100" s="39">
        <f t="shared" si="8"/>
        <v>183451.33000000002</v>
      </c>
      <c r="G100" s="34">
        <v>183451.33000000002</v>
      </c>
      <c r="H100" s="34">
        <v>164799.23000000001</v>
      </c>
      <c r="I100" s="35"/>
      <c r="J100" s="36">
        <v>43861</v>
      </c>
      <c r="K100" s="36" t="s">
        <v>16</v>
      </c>
    </row>
    <row r="101" spans="1:11" s="37" customFormat="1" ht="21.75" customHeight="1" x14ac:dyDescent="0.2">
      <c r="A101" s="29">
        <f t="shared" si="6"/>
        <v>88</v>
      </c>
      <c r="B101" s="29">
        <v>31696</v>
      </c>
      <c r="C101" s="43" t="str">
        <f>PROPER([4]Todos!$B$660)</f>
        <v>Est Clin Pt 5019/2022 - Ipq - Boehringer</v>
      </c>
      <c r="D101" s="38" t="s">
        <v>179</v>
      </c>
      <c r="E101" s="38" t="s">
        <v>180</v>
      </c>
      <c r="F101" s="39">
        <f t="shared" si="8"/>
        <v>33512.269999999997</v>
      </c>
      <c r="G101" s="34">
        <v>33512.269999999997</v>
      </c>
      <c r="H101" s="34">
        <v>3431.56</v>
      </c>
      <c r="I101" s="35"/>
      <c r="J101" s="36">
        <v>44691</v>
      </c>
      <c r="K101" s="36" t="s">
        <v>16</v>
      </c>
    </row>
    <row r="102" spans="1:11" s="37" customFormat="1" ht="21.75" customHeight="1" x14ac:dyDescent="0.2">
      <c r="A102" s="29">
        <f t="shared" si="6"/>
        <v>89</v>
      </c>
      <c r="B102" s="29">
        <v>31691</v>
      </c>
      <c r="C102" s="38" t="s">
        <v>181</v>
      </c>
      <c r="D102" s="38" t="s">
        <v>182</v>
      </c>
      <c r="E102" s="38" t="s">
        <v>183</v>
      </c>
      <c r="F102" s="39">
        <f t="shared" si="8"/>
        <v>238974.78</v>
      </c>
      <c r="G102" s="42">
        <v>238974.78</v>
      </c>
      <c r="H102" s="34">
        <v>5405.66</v>
      </c>
      <c r="I102" s="35"/>
      <c r="J102" s="36">
        <v>44456</v>
      </c>
      <c r="K102" s="36" t="s">
        <v>16</v>
      </c>
    </row>
    <row r="103" spans="1:11" s="37" customFormat="1" ht="21.75" customHeight="1" x14ac:dyDescent="0.2">
      <c r="A103" s="29">
        <f t="shared" si="6"/>
        <v>90</v>
      </c>
      <c r="B103" s="29">
        <v>33134</v>
      </c>
      <c r="C103" s="38" t="s">
        <v>184</v>
      </c>
      <c r="D103" s="38" t="s">
        <v>185</v>
      </c>
      <c r="E103" s="38" t="s">
        <v>107</v>
      </c>
      <c r="F103" s="39">
        <f t="shared" si="8"/>
        <v>326093.8000000001</v>
      </c>
      <c r="G103" s="34">
        <v>326093.8000000001</v>
      </c>
      <c r="H103" s="34">
        <v>2598.3200000000002</v>
      </c>
      <c r="I103" s="35"/>
      <c r="J103" s="36">
        <v>43864</v>
      </c>
      <c r="K103" s="36" t="s">
        <v>16</v>
      </c>
    </row>
    <row r="104" spans="1:11" s="37" customFormat="1" ht="21.75" customHeight="1" x14ac:dyDescent="0.2">
      <c r="A104" s="29">
        <f t="shared" si="6"/>
        <v>91</v>
      </c>
      <c r="B104" s="29">
        <v>33158</v>
      </c>
      <c r="C104" s="38" t="s">
        <v>186</v>
      </c>
      <c r="D104" s="38" t="s">
        <v>185</v>
      </c>
      <c r="E104" s="38" t="s">
        <v>187</v>
      </c>
      <c r="F104" s="44">
        <f t="shared" si="8"/>
        <v>93931.290000000037</v>
      </c>
      <c r="G104" s="42">
        <v>93931.290000000037</v>
      </c>
      <c r="H104" s="34">
        <v>8249.5300000000007</v>
      </c>
      <c r="I104" s="35"/>
      <c r="J104" s="36">
        <v>44183</v>
      </c>
      <c r="K104" s="36" t="s">
        <v>16</v>
      </c>
    </row>
    <row r="105" spans="1:11" s="37" customFormat="1" ht="21.75" customHeight="1" x14ac:dyDescent="0.2">
      <c r="A105" s="29">
        <f t="shared" si="6"/>
        <v>92</v>
      </c>
      <c r="B105" s="29">
        <v>33162</v>
      </c>
      <c r="C105" s="38" t="s">
        <v>188</v>
      </c>
      <c r="D105" s="38" t="s">
        <v>185</v>
      </c>
      <c r="E105" s="38" t="s">
        <v>87</v>
      </c>
      <c r="F105" s="44">
        <f t="shared" si="8"/>
        <v>110569.68999999999</v>
      </c>
      <c r="G105" s="34">
        <v>110569.68999999999</v>
      </c>
      <c r="H105" s="34">
        <v>7098.99</v>
      </c>
      <c r="I105" s="35"/>
      <c r="J105" s="36">
        <v>44230</v>
      </c>
      <c r="K105" s="36" t="s">
        <v>16</v>
      </c>
    </row>
    <row r="106" spans="1:11" s="37" customFormat="1" ht="21.75" customHeight="1" x14ac:dyDescent="0.2">
      <c r="A106" s="29">
        <f t="shared" si="6"/>
        <v>93</v>
      </c>
      <c r="B106" s="29">
        <v>33176</v>
      </c>
      <c r="C106" s="38" t="s">
        <v>189</v>
      </c>
      <c r="D106" s="38" t="s">
        <v>185</v>
      </c>
      <c r="E106" s="38" t="s">
        <v>34</v>
      </c>
      <c r="F106" s="39">
        <f t="shared" si="8"/>
        <v>77963.499999999985</v>
      </c>
      <c r="G106" s="34">
        <v>77963.499999999985</v>
      </c>
      <c r="H106" s="34">
        <v>9051.42</v>
      </c>
      <c r="I106" s="35"/>
      <c r="J106" s="36">
        <v>44372</v>
      </c>
      <c r="K106" s="36" t="s">
        <v>16</v>
      </c>
    </row>
    <row r="107" spans="1:11" s="37" customFormat="1" ht="21.75" customHeight="1" x14ac:dyDescent="0.2">
      <c r="A107" s="29">
        <f t="shared" si="6"/>
        <v>94</v>
      </c>
      <c r="B107" s="29">
        <v>33178</v>
      </c>
      <c r="C107" s="38" t="s">
        <v>190</v>
      </c>
      <c r="D107" s="38" t="s">
        <v>185</v>
      </c>
      <c r="E107" s="38" t="s">
        <v>87</v>
      </c>
      <c r="F107" s="44">
        <f t="shared" si="8"/>
        <v>55443.170000000006</v>
      </c>
      <c r="G107" s="33">
        <v>55443.170000000006</v>
      </c>
      <c r="H107" s="34">
        <v>12394.63</v>
      </c>
      <c r="I107" s="35"/>
      <c r="J107" s="36">
        <v>44406</v>
      </c>
      <c r="K107" s="36" t="s">
        <v>16</v>
      </c>
    </row>
    <row r="108" spans="1:11" s="37" customFormat="1" ht="21.75" customHeight="1" x14ac:dyDescent="0.2">
      <c r="A108" s="29">
        <f t="shared" si="6"/>
        <v>95</v>
      </c>
      <c r="B108" s="29">
        <v>33179</v>
      </c>
      <c r="C108" s="38" t="s">
        <v>191</v>
      </c>
      <c r="D108" s="38" t="s">
        <v>185</v>
      </c>
      <c r="E108" s="38" t="s">
        <v>107</v>
      </c>
      <c r="F108" s="39">
        <f t="shared" si="8"/>
        <v>244834.97999999998</v>
      </c>
      <c r="G108" s="42">
        <v>244834.97999999998</v>
      </c>
      <c r="H108" s="34">
        <v>15087.9</v>
      </c>
      <c r="I108" s="35"/>
      <c r="J108" s="36">
        <v>44397</v>
      </c>
      <c r="K108" s="36" t="s">
        <v>16</v>
      </c>
    </row>
    <row r="109" spans="1:11" s="37" customFormat="1" ht="21.75" customHeight="1" x14ac:dyDescent="0.2">
      <c r="A109" s="29">
        <f t="shared" si="6"/>
        <v>96</v>
      </c>
      <c r="B109" s="29">
        <v>33181</v>
      </c>
      <c r="C109" s="38" t="s">
        <v>192</v>
      </c>
      <c r="D109" s="38" t="s">
        <v>185</v>
      </c>
      <c r="E109" s="38" t="s">
        <v>164</v>
      </c>
      <c r="F109" s="39">
        <f t="shared" si="8"/>
        <v>9192.2000000000007</v>
      </c>
      <c r="G109" s="33">
        <v>9192.2000000000007</v>
      </c>
      <c r="H109" s="34">
        <v>488.64</v>
      </c>
      <c r="I109" s="35"/>
      <c r="J109" s="36">
        <v>44406</v>
      </c>
      <c r="K109" s="36" t="s">
        <v>16</v>
      </c>
    </row>
    <row r="110" spans="1:11" s="37" customFormat="1" ht="21.75" customHeight="1" x14ac:dyDescent="0.2">
      <c r="A110" s="29">
        <f t="shared" si="6"/>
        <v>97</v>
      </c>
      <c r="B110" s="29">
        <v>33186</v>
      </c>
      <c r="C110" s="38" t="s">
        <v>193</v>
      </c>
      <c r="D110" s="38" t="s">
        <v>185</v>
      </c>
      <c r="E110" s="38" t="s">
        <v>71</v>
      </c>
      <c r="F110" s="39">
        <f t="shared" si="8"/>
        <v>324980.73</v>
      </c>
      <c r="G110" s="34">
        <v>324980.73</v>
      </c>
      <c r="H110" s="34">
        <v>50128.83</v>
      </c>
      <c r="I110" s="35"/>
      <c r="J110" s="36">
        <v>44442</v>
      </c>
      <c r="K110" s="36" t="s">
        <v>16</v>
      </c>
    </row>
    <row r="111" spans="1:11" s="37" customFormat="1" ht="21.75" customHeight="1" x14ac:dyDescent="0.2">
      <c r="A111" s="29">
        <f t="shared" si="6"/>
        <v>98</v>
      </c>
      <c r="B111" s="54">
        <v>33197</v>
      </c>
      <c r="C111" s="47" t="s">
        <v>194</v>
      </c>
      <c r="D111" s="47" t="s">
        <v>185</v>
      </c>
      <c r="E111" s="47" t="s">
        <v>71</v>
      </c>
      <c r="F111" s="34">
        <f t="shared" si="8"/>
        <v>163156.62</v>
      </c>
      <c r="G111" s="34">
        <v>163156.62</v>
      </c>
      <c r="H111" s="34">
        <v>2502.02</v>
      </c>
      <c r="I111" s="35"/>
      <c r="J111" s="36">
        <v>44573</v>
      </c>
      <c r="K111" s="36" t="s">
        <v>16</v>
      </c>
    </row>
    <row r="112" spans="1:11" s="37" customFormat="1" ht="21.75" customHeight="1" x14ac:dyDescent="0.2">
      <c r="A112" s="29">
        <f t="shared" si="6"/>
        <v>99</v>
      </c>
      <c r="B112" s="45">
        <v>33199</v>
      </c>
      <c r="C112" s="38" t="str">
        <f>PROPER([3]Todos!$B$860)</f>
        <v>Est Clin Clnp023F12301-Nefro-Novartis</v>
      </c>
      <c r="D112" s="38" t="s">
        <v>185</v>
      </c>
      <c r="E112" s="38" t="s">
        <v>187</v>
      </c>
      <c r="F112" s="39">
        <f t="shared" si="8"/>
        <v>91962.98000000001</v>
      </c>
      <c r="G112" s="44">
        <v>91962.98000000001</v>
      </c>
      <c r="H112" s="44">
        <v>27441.72</v>
      </c>
      <c r="I112" s="35"/>
      <c r="J112" s="36">
        <v>44606</v>
      </c>
      <c r="K112" s="36" t="s">
        <v>16</v>
      </c>
    </row>
    <row r="113" spans="1:11" s="37" customFormat="1" ht="21.75" customHeight="1" x14ac:dyDescent="0.2">
      <c r="A113" s="29">
        <f t="shared" si="6"/>
        <v>100</v>
      </c>
      <c r="B113" s="29">
        <v>33204</v>
      </c>
      <c r="C113" s="38" t="s">
        <v>195</v>
      </c>
      <c r="D113" s="38" t="s">
        <v>185</v>
      </c>
      <c r="E113" s="38" t="s">
        <v>187</v>
      </c>
      <c r="F113" s="39">
        <f t="shared" si="8"/>
        <v>8502.75</v>
      </c>
      <c r="G113" s="34">
        <v>8502.75</v>
      </c>
      <c r="H113" s="34">
        <v>417.12</v>
      </c>
      <c r="I113" s="35"/>
      <c r="J113" s="36">
        <v>44651</v>
      </c>
      <c r="K113" s="36" t="s">
        <v>16</v>
      </c>
    </row>
    <row r="114" spans="1:11" s="37" customFormat="1" ht="21.75" customHeight="1" x14ac:dyDescent="0.2">
      <c r="A114" s="29">
        <f t="shared" si="6"/>
        <v>101</v>
      </c>
      <c r="B114" s="29">
        <v>33218</v>
      </c>
      <c r="C114" s="43" t="s">
        <v>196</v>
      </c>
      <c r="D114" s="38" t="s">
        <v>185</v>
      </c>
      <c r="E114" s="31" t="s">
        <v>164</v>
      </c>
      <c r="F114" s="44">
        <f t="shared" si="8"/>
        <v>51884.73</v>
      </c>
      <c r="G114" s="34">
        <v>51884.73</v>
      </c>
      <c r="H114" s="34">
        <v>2906.18</v>
      </c>
      <c r="I114" s="35"/>
      <c r="J114" s="36">
        <v>44792</v>
      </c>
      <c r="K114" s="36" t="s">
        <v>16</v>
      </c>
    </row>
    <row r="115" spans="1:11" s="37" customFormat="1" ht="21.75" customHeight="1" x14ac:dyDescent="0.2">
      <c r="A115" s="29">
        <f t="shared" si="6"/>
        <v>102</v>
      </c>
      <c r="B115" s="29">
        <v>33223</v>
      </c>
      <c r="C115" s="38" t="s">
        <v>197</v>
      </c>
      <c r="D115" s="38" t="s">
        <v>185</v>
      </c>
      <c r="E115" s="38" t="s">
        <v>107</v>
      </c>
      <c r="F115" s="41">
        <f t="shared" si="8"/>
        <v>125426.59</v>
      </c>
      <c r="G115" s="34">
        <v>125426.59</v>
      </c>
      <c r="H115" s="34">
        <v>28949.03</v>
      </c>
      <c r="I115" s="35"/>
      <c r="J115" s="36">
        <v>44827</v>
      </c>
      <c r="K115" s="36" t="s">
        <v>16</v>
      </c>
    </row>
    <row r="116" spans="1:11" s="37" customFormat="1" ht="21.75" customHeight="1" x14ac:dyDescent="0.2">
      <c r="A116" s="29">
        <f t="shared" si="6"/>
        <v>103</v>
      </c>
      <c r="B116" s="30">
        <v>33225</v>
      </c>
      <c r="C116" s="38" t="s">
        <v>198</v>
      </c>
      <c r="D116" s="38" t="s">
        <v>185</v>
      </c>
      <c r="E116" s="38" t="s">
        <v>34</v>
      </c>
      <c r="F116" s="41">
        <f t="shared" si="8"/>
        <v>8438.2799999999988</v>
      </c>
      <c r="G116" s="34">
        <v>8438.2799999999988</v>
      </c>
      <c r="H116" s="34">
        <v>6959.5</v>
      </c>
      <c r="I116" s="35"/>
      <c r="J116" s="36">
        <v>44840</v>
      </c>
      <c r="K116" s="36" t="s">
        <v>16</v>
      </c>
    </row>
    <row r="117" spans="1:11" s="37" customFormat="1" ht="21.75" customHeight="1" x14ac:dyDescent="0.2">
      <c r="A117" s="29">
        <f t="shared" si="6"/>
        <v>104</v>
      </c>
      <c r="B117" s="29">
        <v>33230</v>
      </c>
      <c r="C117" s="48" t="s">
        <v>199</v>
      </c>
      <c r="D117" s="38" t="s">
        <v>185</v>
      </c>
      <c r="E117" s="38" t="s">
        <v>177</v>
      </c>
      <c r="F117" s="44">
        <f t="shared" si="8"/>
        <v>18566.64</v>
      </c>
      <c r="G117" s="34">
        <v>18566.64</v>
      </c>
      <c r="H117" s="34">
        <v>3071.18</v>
      </c>
      <c r="I117" s="35"/>
      <c r="J117" s="36">
        <v>44907</v>
      </c>
      <c r="K117" s="36" t="s">
        <v>16</v>
      </c>
    </row>
    <row r="118" spans="1:11" s="37" customFormat="1" ht="21.75" customHeight="1" x14ac:dyDescent="0.2">
      <c r="A118" s="29">
        <f t="shared" si="6"/>
        <v>105</v>
      </c>
      <c r="B118" s="30">
        <v>83546</v>
      </c>
      <c r="C118" s="31" t="s">
        <v>200</v>
      </c>
      <c r="D118" s="31" t="s">
        <v>185</v>
      </c>
      <c r="E118" s="31" t="s">
        <v>122</v>
      </c>
      <c r="F118" s="44">
        <f t="shared" si="8"/>
        <v>148418.28</v>
      </c>
      <c r="G118" s="33">
        <v>148418.28</v>
      </c>
      <c r="H118" s="33">
        <v>38080.69</v>
      </c>
      <c r="I118" s="35"/>
      <c r="J118" s="36">
        <v>43766</v>
      </c>
      <c r="K118" s="36" t="s">
        <v>16</v>
      </c>
    </row>
    <row r="119" spans="1:11" s="37" customFormat="1" ht="21.75" customHeight="1" x14ac:dyDescent="0.2">
      <c r="A119" s="29">
        <f t="shared" si="6"/>
        <v>106</v>
      </c>
      <c r="B119" s="30">
        <v>83547</v>
      </c>
      <c r="C119" s="31" t="s">
        <v>201</v>
      </c>
      <c r="D119" s="31" t="s">
        <v>185</v>
      </c>
      <c r="E119" s="31" t="s">
        <v>122</v>
      </c>
      <c r="F119" s="44">
        <f t="shared" si="8"/>
        <v>148074.99</v>
      </c>
      <c r="G119" s="33">
        <v>148074.99</v>
      </c>
      <c r="H119" s="33">
        <v>22031.82</v>
      </c>
      <c r="I119" s="35"/>
      <c r="J119" s="36">
        <v>43766</v>
      </c>
      <c r="K119" s="36" t="s">
        <v>16</v>
      </c>
    </row>
    <row r="120" spans="1:11" s="37" customFormat="1" ht="21.75" customHeight="1" x14ac:dyDescent="0.2">
      <c r="A120" s="29">
        <f t="shared" si="6"/>
        <v>107</v>
      </c>
      <c r="B120" s="29">
        <v>33250</v>
      </c>
      <c r="C120" s="38" t="s">
        <v>202</v>
      </c>
      <c r="D120" s="31" t="s">
        <v>185</v>
      </c>
      <c r="E120" s="38" t="s">
        <v>71</v>
      </c>
      <c r="F120" s="39">
        <f t="shared" si="8"/>
        <v>49637.63</v>
      </c>
      <c r="G120" s="34">
        <v>49637.63</v>
      </c>
      <c r="H120" s="34">
        <v>39011.54</v>
      </c>
      <c r="I120" s="35"/>
      <c r="J120" s="36">
        <v>45020</v>
      </c>
      <c r="K120" s="36" t="s">
        <v>16</v>
      </c>
    </row>
    <row r="121" spans="1:11" s="49" customFormat="1" ht="21.75" customHeight="1" x14ac:dyDescent="0.2">
      <c r="A121" s="29">
        <f t="shared" si="6"/>
        <v>108</v>
      </c>
      <c r="B121" s="29">
        <v>33251</v>
      </c>
      <c r="C121" s="38" t="s">
        <v>203</v>
      </c>
      <c r="D121" s="31" t="s">
        <v>185</v>
      </c>
      <c r="E121" s="38" t="s">
        <v>34</v>
      </c>
      <c r="F121" s="39">
        <f t="shared" si="8"/>
        <v>15588.75</v>
      </c>
      <c r="G121" s="34">
        <v>15588.75</v>
      </c>
      <c r="H121" s="34">
        <v>12899.31</v>
      </c>
      <c r="I121" s="35"/>
      <c r="J121" s="36">
        <v>45020</v>
      </c>
      <c r="K121" s="36" t="s">
        <v>16</v>
      </c>
    </row>
    <row r="122" spans="1:11" s="37" customFormat="1" ht="21.75" customHeight="1" x14ac:dyDescent="0.2">
      <c r="A122" s="29">
        <f t="shared" si="6"/>
        <v>109</v>
      </c>
      <c r="B122" s="29">
        <v>33252</v>
      </c>
      <c r="C122" s="38" t="s">
        <v>204</v>
      </c>
      <c r="D122" s="31" t="s">
        <v>185</v>
      </c>
      <c r="E122" s="38" t="s">
        <v>205</v>
      </c>
      <c r="F122" s="39">
        <f t="shared" si="8"/>
        <v>17517.13</v>
      </c>
      <c r="G122" s="34">
        <v>17517.13</v>
      </c>
      <c r="H122" s="34">
        <v>11500.79</v>
      </c>
      <c r="I122" s="35"/>
      <c r="J122" s="36">
        <v>45020</v>
      </c>
      <c r="K122" s="36" t="s">
        <v>16</v>
      </c>
    </row>
    <row r="123" spans="1:11" s="37" customFormat="1" ht="21.75" customHeight="1" x14ac:dyDescent="0.2">
      <c r="A123" s="29">
        <f t="shared" si="6"/>
        <v>110</v>
      </c>
      <c r="B123" s="29">
        <v>33253</v>
      </c>
      <c r="C123" s="38" t="s">
        <v>206</v>
      </c>
      <c r="D123" s="31" t="s">
        <v>185</v>
      </c>
      <c r="E123" s="38" t="s">
        <v>207</v>
      </c>
      <c r="F123" s="39">
        <f t="shared" si="8"/>
        <v>0</v>
      </c>
      <c r="G123" s="34">
        <v>0</v>
      </c>
      <c r="H123" s="34">
        <v>0</v>
      </c>
      <c r="I123" s="35"/>
      <c r="J123" s="36">
        <v>45020</v>
      </c>
      <c r="K123" s="36" t="s">
        <v>16</v>
      </c>
    </row>
    <row r="124" spans="1:11" s="37" customFormat="1" ht="21.75" customHeight="1" x14ac:dyDescent="0.2">
      <c r="A124" s="29">
        <f t="shared" si="6"/>
        <v>111</v>
      </c>
      <c r="B124" s="29">
        <v>33254</v>
      </c>
      <c r="C124" s="38" t="s">
        <v>208</v>
      </c>
      <c r="D124" s="31" t="s">
        <v>185</v>
      </c>
      <c r="E124" s="38" t="s">
        <v>23</v>
      </c>
      <c r="F124" s="39">
        <f t="shared" si="8"/>
        <v>6500</v>
      </c>
      <c r="G124" s="34">
        <v>6500</v>
      </c>
      <c r="H124" s="34">
        <v>5227.45</v>
      </c>
      <c r="I124" s="35"/>
      <c r="J124" s="36">
        <v>45020</v>
      </c>
      <c r="K124" s="36" t="s">
        <v>16</v>
      </c>
    </row>
    <row r="125" spans="1:11" s="37" customFormat="1" ht="21.75" customHeight="1" x14ac:dyDescent="0.2">
      <c r="A125" s="29">
        <f t="shared" si="6"/>
        <v>112</v>
      </c>
      <c r="B125" s="29">
        <v>33257</v>
      </c>
      <c r="C125" s="38" t="s">
        <v>209</v>
      </c>
      <c r="D125" s="38" t="s">
        <v>185</v>
      </c>
      <c r="E125" s="38" t="s">
        <v>34</v>
      </c>
      <c r="F125" s="39">
        <f t="shared" si="8"/>
        <v>3852.5</v>
      </c>
      <c r="G125" s="34">
        <v>3852.5</v>
      </c>
      <c r="H125" s="34">
        <v>3157.62</v>
      </c>
      <c r="I125" s="35"/>
      <c r="J125" s="36">
        <v>45057</v>
      </c>
      <c r="K125" s="36" t="s">
        <v>16</v>
      </c>
    </row>
    <row r="126" spans="1:11" s="37" customFormat="1" ht="21.75" customHeight="1" x14ac:dyDescent="0.2">
      <c r="A126" s="29">
        <f t="shared" si="6"/>
        <v>113</v>
      </c>
      <c r="B126" s="29">
        <v>33266</v>
      </c>
      <c r="C126" s="38" t="s">
        <v>210</v>
      </c>
      <c r="D126" s="38" t="s">
        <v>185</v>
      </c>
      <c r="E126" s="38" t="s">
        <v>211</v>
      </c>
      <c r="F126" s="39">
        <f t="shared" si="8"/>
        <v>90205.209999999992</v>
      </c>
      <c r="G126" s="34">
        <v>90205.209999999992</v>
      </c>
      <c r="H126" s="34">
        <v>59719.51</v>
      </c>
      <c r="I126" s="35"/>
      <c r="J126" s="36">
        <v>45117</v>
      </c>
      <c r="K126" s="36" t="s">
        <v>16</v>
      </c>
    </row>
    <row r="127" spans="1:11" s="37" customFormat="1" ht="21.75" customHeight="1" x14ac:dyDescent="0.2">
      <c r="A127" s="29">
        <f t="shared" si="6"/>
        <v>114</v>
      </c>
      <c r="B127" s="30">
        <v>33274</v>
      </c>
      <c r="C127" s="31" t="s">
        <v>212</v>
      </c>
      <c r="D127" s="31" t="s">
        <v>185</v>
      </c>
      <c r="E127" s="31" t="s">
        <v>57</v>
      </c>
      <c r="F127" s="32">
        <f t="shared" si="8"/>
        <v>280848.76</v>
      </c>
      <c r="G127" s="33">
        <v>280848.76</v>
      </c>
      <c r="H127" s="33">
        <v>202431.38</v>
      </c>
      <c r="I127" s="35"/>
      <c r="J127" s="36">
        <v>45145</v>
      </c>
      <c r="K127" s="36" t="s">
        <v>16</v>
      </c>
    </row>
    <row r="128" spans="1:11" s="37" customFormat="1" ht="21.75" customHeight="1" x14ac:dyDescent="0.2">
      <c r="A128" s="29">
        <f t="shared" si="6"/>
        <v>115</v>
      </c>
      <c r="B128" s="29">
        <v>33287</v>
      </c>
      <c r="C128" s="38" t="s">
        <v>213</v>
      </c>
      <c r="D128" s="38" t="s">
        <v>185</v>
      </c>
      <c r="E128" s="38" t="s">
        <v>57</v>
      </c>
      <c r="F128" s="39">
        <f t="shared" si="8"/>
        <v>0</v>
      </c>
      <c r="G128" s="41">
        <v>0</v>
      </c>
      <c r="H128" s="41">
        <v>0</v>
      </c>
      <c r="I128" s="35"/>
      <c r="J128" s="36">
        <v>45222</v>
      </c>
      <c r="K128" s="36" t="s">
        <v>16</v>
      </c>
    </row>
    <row r="129" spans="1:11" s="37" customFormat="1" ht="21.75" customHeight="1" x14ac:dyDescent="0.2">
      <c r="A129" s="29">
        <f t="shared" si="6"/>
        <v>116</v>
      </c>
      <c r="B129" s="29">
        <v>33288</v>
      </c>
      <c r="C129" s="38" t="s">
        <v>214</v>
      </c>
      <c r="D129" s="38" t="s">
        <v>185</v>
      </c>
      <c r="E129" s="38" t="s">
        <v>215</v>
      </c>
      <c r="F129" s="39">
        <f t="shared" si="8"/>
        <v>0</v>
      </c>
      <c r="G129" s="41">
        <v>0</v>
      </c>
      <c r="H129" s="41">
        <v>0</v>
      </c>
      <c r="I129" s="35"/>
      <c r="J129" s="36">
        <v>45222</v>
      </c>
      <c r="K129" s="36" t="s">
        <v>16</v>
      </c>
    </row>
    <row r="130" spans="1:11" s="37" customFormat="1" ht="21.75" customHeight="1" x14ac:dyDescent="0.2">
      <c r="A130" s="29">
        <f t="shared" si="6"/>
        <v>117</v>
      </c>
      <c r="B130" s="29">
        <v>31657</v>
      </c>
      <c r="C130" s="38" t="s">
        <v>216</v>
      </c>
      <c r="D130" s="38" t="s">
        <v>217</v>
      </c>
      <c r="E130" s="38" t="s">
        <v>218</v>
      </c>
      <c r="F130" s="39">
        <f t="shared" si="8"/>
        <v>19172.310000000001</v>
      </c>
      <c r="G130" s="34">
        <v>19172.310000000001</v>
      </c>
      <c r="H130" s="34">
        <v>602.20000000000005</v>
      </c>
      <c r="I130" s="35"/>
      <c r="J130" s="36">
        <v>42535</v>
      </c>
      <c r="K130" s="36" t="s">
        <v>16</v>
      </c>
    </row>
    <row r="131" spans="1:11" s="37" customFormat="1" ht="21.75" customHeight="1" x14ac:dyDescent="0.2">
      <c r="A131" s="29">
        <f t="shared" si="6"/>
        <v>118</v>
      </c>
      <c r="B131" s="29">
        <v>33078</v>
      </c>
      <c r="C131" s="38" t="s">
        <v>219</v>
      </c>
      <c r="D131" s="38" t="s">
        <v>220</v>
      </c>
      <c r="E131" s="38" t="s">
        <v>221</v>
      </c>
      <c r="F131" s="39">
        <f t="shared" si="8"/>
        <v>1385.24</v>
      </c>
      <c r="G131" s="34">
        <v>1385.24</v>
      </c>
      <c r="H131" s="34">
        <v>1295.42</v>
      </c>
      <c r="I131" s="35"/>
      <c r="J131" s="36">
        <v>43304</v>
      </c>
      <c r="K131" s="36" t="s">
        <v>16</v>
      </c>
    </row>
    <row r="132" spans="1:11" s="37" customFormat="1" ht="21.75" customHeight="1" x14ac:dyDescent="0.2">
      <c r="A132" s="29">
        <f t="shared" si="6"/>
        <v>119</v>
      </c>
      <c r="B132" s="29">
        <v>33143</v>
      </c>
      <c r="C132" s="38" t="s">
        <v>222</v>
      </c>
      <c r="D132" s="38" t="s">
        <v>223</v>
      </c>
      <c r="E132" s="38" t="s">
        <v>224</v>
      </c>
      <c r="F132" s="39">
        <f t="shared" si="8"/>
        <v>235298.69</v>
      </c>
      <c r="G132" s="34">
        <v>235298.69</v>
      </c>
      <c r="H132" s="34">
        <v>2076.16</v>
      </c>
      <c r="I132" s="35"/>
      <c r="J132" s="36">
        <v>44089</v>
      </c>
      <c r="K132" s="36" t="s">
        <v>16</v>
      </c>
    </row>
    <row r="133" spans="1:11" s="37" customFormat="1" ht="21.75" customHeight="1" x14ac:dyDescent="0.2">
      <c r="A133" s="29">
        <f t="shared" si="6"/>
        <v>120</v>
      </c>
      <c r="B133" s="29">
        <v>31627</v>
      </c>
      <c r="C133" s="38" t="s">
        <v>225</v>
      </c>
      <c r="D133" s="38" t="s">
        <v>226</v>
      </c>
      <c r="E133" s="38" t="s">
        <v>34</v>
      </c>
      <c r="F133" s="39">
        <f t="shared" si="8"/>
        <v>53868.79</v>
      </c>
      <c r="G133" s="34">
        <v>53868.79</v>
      </c>
      <c r="H133" s="34">
        <v>617.21</v>
      </c>
      <c r="I133" s="35"/>
      <c r="J133" s="36">
        <v>42268</v>
      </c>
      <c r="K133" s="36" t="s">
        <v>16</v>
      </c>
    </row>
    <row r="134" spans="1:11" s="37" customFormat="1" ht="21.75" customHeight="1" x14ac:dyDescent="0.2">
      <c r="A134" s="29">
        <f t="shared" si="6"/>
        <v>121</v>
      </c>
      <c r="B134" s="29">
        <v>33068</v>
      </c>
      <c r="C134" s="38" t="s">
        <v>227</v>
      </c>
      <c r="D134" s="38" t="s">
        <v>228</v>
      </c>
      <c r="E134" s="38" t="s">
        <v>229</v>
      </c>
      <c r="F134" s="39">
        <f t="shared" si="8"/>
        <v>209685.43</v>
      </c>
      <c r="G134" s="34">
        <v>209685.43</v>
      </c>
      <c r="H134" s="34">
        <v>540.72</v>
      </c>
      <c r="I134" s="35"/>
      <c r="J134" s="36">
        <v>43250</v>
      </c>
      <c r="K134" s="36" t="s">
        <v>16</v>
      </c>
    </row>
    <row r="135" spans="1:11" s="37" customFormat="1" ht="21.75" customHeight="1" x14ac:dyDescent="0.2">
      <c r="A135" s="29">
        <f t="shared" si="6"/>
        <v>122</v>
      </c>
      <c r="B135" s="29">
        <v>33111</v>
      </c>
      <c r="C135" s="38" t="s">
        <v>230</v>
      </c>
      <c r="D135" s="38" t="s">
        <v>231</v>
      </c>
      <c r="E135" s="38" t="s">
        <v>232</v>
      </c>
      <c r="F135" s="39">
        <f t="shared" si="8"/>
        <v>27300</v>
      </c>
      <c r="G135" s="34">
        <v>27300</v>
      </c>
      <c r="H135" s="34">
        <v>26348.05</v>
      </c>
      <c r="I135" s="35"/>
      <c r="J135" s="36">
        <v>43620</v>
      </c>
      <c r="K135" s="36" t="s">
        <v>16</v>
      </c>
    </row>
    <row r="136" spans="1:11" s="37" customFormat="1" ht="21.75" customHeight="1" x14ac:dyDescent="0.2">
      <c r="A136" s="29">
        <f t="shared" si="6"/>
        <v>123</v>
      </c>
      <c r="B136" s="29">
        <v>33167</v>
      </c>
      <c r="C136" s="38" t="s">
        <v>233</v>
      </c>
      <c r="D136" s="38" t="s">
        <v>234</v>
      </c>
      <c r="E136" s="38" t="s">
        <v>235</v>
      </c>
      <c r="F136" s="39">
        <f t="shared" si="8"/>
        <v>10929.74</v>
      </c>
      <c r="G136" s="34">
        <v>10929.74</v>
      </c>
      <c r="H136" s="34">
        <v>10320.120000000001</v>
      </c>
      <c r="I136" s="35"/>
      <c r="J136" s="36">
        <v>44284</v>
      </c>
      <c r="K136" s="36" t="s">
        <v>16</v>
      </c>
    </row>
    <row r="137" spans="1:11" s="37" customFormat="1" ht="21.75" customHeight="1" x14ac:dyDescent="0.2">
      <c r="A137" s="29">
        <f t="shared" si="6"/>
        <v>124</v>
      </c>
      <c r="B137" s="29">
        <v>33151</v>
      </c>
      <c r="C137" s="38" t="s">
        <v>236</v>
      </c>
      <c r="D137" s="38" t="s">
        <v>237</v>
      </c>
      <c r="E137" s="38" t="s">
        <v>238</v>
      </c>
      <c r="F137" s="39">
        <f t="shared" si="8"/>
        <v>56274.14</v>
      </c>
      <c r="G137" s="44">
        <v>56274.14</v>
      </c>
      <c r="H137" s="34">
        <v>16170.06</v>
      </c>
      <c r="I137" s="35"/>
      <c r="J137" s="36">
        <v>44124</v>
      </c>
      <c r="K137" s="36" t="s">
        <v>16</v>
      </c>
    </row>
    <row r="138" spans="1:11" s="37" customFormat="1" ht="21.75" customHeight="1" x14ac:dyDescent="0.2">
      <c r="A138" s="29">
        <f t="shared" si="6"/>
        <v>125</v>
      </c>
      <c r="B138" s="29">
        <v>31677</v>
      </c>
      <c r="C138" s="38" t="s">
        <v>239</v>
      </c>
      <c r="D138" s="38" t="s">
        <v>240</v>
      </c>
      <c r="E138" s="38" t="s">
        <v>241</v>
      </c>
      <c r="F138" s="39">
        <f t="shared" si="8"/>
        <v>2580847.4000000008</v>
      </c>
      <c r="G138" s="34">
        <v>2580847.4000000008</v>
      </c>
      <c r="H138" s="34">
        <v>288785.75</v>
      </c>
      <c r="I138" s="35"/>
      <c r="J138" s="36">
        <v>43769</v>
      </c>
      <c r="K138" s="36" t="s">
        <v>16</v>
      </c>
    </row>
    <row r="139" spans="1:11" s="37" customFormat="1" ht="21.75" customHeight="1" x14ac:dyDescent="0.2">
      <c r="A139" s="29">
        <f t="shared" si="6"/>
        <v>126</v>
      </c>
      <c r="B139" s="29">
        <v>33014</v>
      </c>
      <c r="C139" s="38" t="s">
        <v>242</v>
      </c>
      <c r="D139" s="38" t="s">
        <v>243</v>
      </c>
      <c r="E139" s="38" t="s">
        <v>87</v>
      </c>
      <c r="F139" s="39">
        <f t="shared" si="8"/>
        <v>3605</v>
      </c>
      <c r="G139" s="34">
        <v>3605</v>
      </c>
      <c r="H139" s="34">
        <v>19.45</v>
      </c>
      <c r="I139" s="35"/>
      <c r="J139" s="36">
        <v>42741</v>
      </c>
      <c r="K139" s="36" t="s">
        <v>16</v>
      </c>
    </row>
    <row r="140" spans="1:11" s="37" customFormat="1" ht="21.75" customHeight="1" x14ac:dyDescent="0.2">
      <c r="A140" s="29">
        <f t="shared" si="6"/>
        <v>127</v>
      </c>
      <c r="B140" s="29">
        <v>33015</v>
      </c>
      <c r="C140" s="38" t="s">
        <v>244</v>
      </c>
      <c r="D140" s="38" t="s">
        <v>243</v>
      </c>
      <c r="E140" s="38" t="s">
        <v>87</v>
      </c>
      <c r="F140" s="39">
        <f t="shared" si="8"/>
        <v>33773.75</v>
      </c>
      <c r="G140" s="34">
        <v>33773.75</v>
      </c>
      <c r="H140" s="34">
        <v>6786.8</v>
      </c>
      <c r="I140" s="35"/>
      <c r="J140" s="36">
        <v>42741</v>
      </c>
      <c r="K140" s="36" t="s">
        <v>16</v>
      </c>
    </row>
    <row r="141" spans="1:11" s="37" customFormat="1" ht="21.75" customHeight="1" x14ac:dyDescent="0.2">
      <c r="A141" s="29">
        <f t="shared" si="6"/>
        <v>128</v>
      </c>
      <c r="B141" s="29">
        <v>33112</v>
      </c>
      <c r="C141" s="38" t="s">
        <v>245</v>
      </c>
      <c r="D141" s="38" t="s">
        <v>243</v>
      </c>
      <c r="E141" s="38" t="s">
        <v>87</v>
      </c>
      <c r="F141" s="39">
        <f t="shared" si="8"/>
        <v>174188.55000000002</v>
      </c>
      <c r="G141" s="34">
        <v>174188.55000000002</v>
      </c>
      <c r="H141" s="34">
        <v>94898.57</v>
      </c>
      <c r="I141" s="35"/>
      <c r="J141" s="36">
        <v>43640</v>
      </c>
      <c r="K141" s="36" t="s">
        <v>16</v>
      </c>
    </row>
    <row r="142" spans="1:11" s="37" customFormat="1" ht="21.75" customHeight="1" x14ac:dyDescent="0.2">
      <c r="A142" s="29">
        <f t="shared" si="6"/>
        <v>129</v>
      </c>
      <c r="B142" s="29">
        <v>33172</v>
      </c>
      <c r="C142" s="38" t="s">
        <v>246</v>
      </c>
      <c r="D142" s="38" t="s">
        <v>243</v>
      </c>
      <c r="E142" s="38" t="s">
        <v>87</v>
      </c>
      <c r="F142" s="39">
        <f t="shared" si="8"/>
        <v>25145</v>
      </c>
      <c r="G142" s="34">
        <v>25145</v>
      </c>
      <c r="H142" s="34">
        <v>22662.71</v>
      </c>
      <c r="I142" s="35"/>
      <c r="J142" s="36">
        <v>44327</v>
      </c>
      <c r="K142" s="36" t="s">
        <v>16</v>
      </c>
    </row>
    <row r="143" spans="1:11" s="37" customFormat="1" ht="21.75" customHeight="1" x14ac:dyDescent="0.2">
      <c r="A143" s="29">
        <f t="shared" ref="A143:A206" si="9">A142+1</f>
        <v>130</v>
      </c>
      <c r="B143" s="55">
        <v>83658</v>
      </c>
      <c r="C143" s="56" t="s">
        <v>247</v>
      </c>
      <c r="D143" s="56" t="s">
        <v>248</v>
      </c>
      <c r="E143" s="56" t="s">
        <v>125</v>
      </c>
      <c r="F143" s="57">
        <f t="shared" si="8"/>
        <v>24000</v>
      </c>
      <c r="G143" s="58">
        <v>24000</v>
      </c>
      <c r="H143" s="58">
        <v>18975.12</v>
      </c>
      <c r="I143" s="35"/>
      <c r="J143" s="36">
        <v>44875</v>
      </c>
      <c r="K143" s="36" t="s">
        <v>16</v>
      </c>
    </row>
    <row r="144" spans="1:11" s="37" customFormat="1" ht="21.75" customHeight="1" x14ac:dyDescent="0.2">
      <c r="A144" s="29">
        <f t="shared" si="9"/>
        <v>131</v>
      </c>
      <c r="B144" s="59">
        <v>83659</v>
      </c>
      <c r="C144" s="51" t="s">
        <v>249</v>
      </c>
      <c r="D144" s="51" t="s">
        <v>248</v>
      </c>
      <c r="E144" s="51" t="s">
        <v>125</v>
      </c>
      <c r="F144" s="34">
        <f t="shared" si="8"/>
        <v>51750</v>
      </c>
      <c r="G144" s="33">
        <v>51750</v>
      </c>
      <c r="H144" s="33">
        <v>40672.39</v>
      </c>
      <c r="I144" s="35"/>
      <c r="J144" s="36">
        <v>44875</v>
      </c>
      <c r="K144" s="36" t="s">
        <v>16</v>
      </c>
    </row>
    <row r="145" spans="1:11" s="37" customFormat="1" ht="21.75" customHeight="1" x14ac:dyDescent="0.2">
      <c r="A145" s="29">
        <f t="shared" si="9"/>
        <v>132</v>
      </c>
      <c r="B145" s="30">
        <v>33273</v>
      </c>
      <c r="C145" s="31" t="s">
        <v>250</v>
      </c>
      <c r="D145" s="31" t="s">
        <v>251</v>
      </c>
      <c r="E145" s="31" t="s">
        <v>252</v>
      </c>
      <c r="F145" s="32">
        <f t="shared" si="8"/>
        <v>21710.85</v>
      </c>
      <c r="G145" s="60">
        <v>21710.85</v>
      </c>
      <c r="H145" s="60">
        <v>17875.400000000001</v>
      </c>
      <c r="I145" s="35"/>
      <c r="J145" s="36">
        <v>45141</v>
      </c>
      <c r="K145" s="36" t="s">
        <v>16</v>
      </c>
    </row>
    <row r="146" spans="1:11" s="37" customFormat="1" ht="21.75" customHeight="1" x14ac:dyDescent="0.2">
      <c r="A146" s="29">
        <f t="shared" si="9"/>
        <v>133</v>
      </c>
      <c r="B146" s="61">
        <v>33290</v>
      </c>
      <c r="C146" s="38" t="s">
        <v>253</v>
      </c>
      <c r="D146" s="62" t="s">
        <v>251</v>
      </c>
      <c r="E146" s="38" t="s">
        <v>23</v>
      </c>
      <c r="F146" s="39">
        <f t="shared" si="8"/>
        <v>0</v>
      </c>
      <c r="G146" s="39">
        <v>0</v>
      </c>
      <c r="H146" s="39">
        <v>0</v>
      </c>
      <c r="I146" s="35"/>
      <c r="J146" s="36">
        <v>45246</v>
      </c>
      <c r="K146" s="36" t="s">
        <v>16</v>
      </c>
    </row>
    <row r="147" spans="1:11" s="37" customFormat="1" ht="21.75" customHeight="1" x14ac:dyDescent="0.2">
      <c r="A147" s="29">
        <f t="shared" si="9"/>
        <v>134</v>
      </c>
      <c r="B147" s="29">
        <v>33210</v>
      </c>
      <c r="C147" s="43" t="s">
        <v>254</v>
      </c>
      <c r="D147" s="38" t="s">
        <v>255</v>
      </c>
      <c r="E147" s="31" t="s">
        <v>256</v>
      </c>
      <c r="F147" s="39">
        <f t="shared" si="8"/>
        <v>33575.03</v>
      </c>
      <c r="G147" s="34">
        <v>33575.03</v>
      </c>
      <c r="H147" s="34">
        <v>28702.880000000001</v>
      </c>
      <c r="I147" s="35"/>
      <c r="J147" s="36">
        <v>44707</v>
      </c>
      <c r="K147" s="36" t="s">
        <v>16</v>
      </c>
    </row>
    <row r="148" spans="1:11" s="37" customFormat="1" ht="21.75" customHeight="1" x14ac:dyDescent="0.2">
      <c r="A148" s="29">
        <f t="shared" si="9"/>
        <v>135</v>
      </c>
      <c r="B148" s="29">
        <v>33202</v>
      </c>
      <c r="C148" s="38" t="s">
        <v>257</v>
      </c>
      <c r="D148" s="38" t="s">
        <v>255</v>
      </c>
      <c r="E148" s="38" t="s">
        <v>187</v>
      </c>
      <c r="F148" s="39">
        <f t="shared" si="8"/>
        <v>29360</v>
      </c>
      <c r="G148" s="34">
        <v>29360</v>
      </c>
      <c r="H148" s="34">
        <v>25696.28</v>
      </c>
      <c r="I148" s="35"/>
      <c r="J148" s="36">
        <v>44649</v>
      </c>
      <c r="K148" s="36" t="s">
        <v>16</v>
      </c>
    </row>
    <row r="149" spans="1:11" s="37" customFormat="1" ht="21.75" customHeight="1" x14ac:dyDescent="0.2">
      <c r="A149" s="29">
        <f t="shared" si="9"/>
        <v>136</v>
      </c>
      <c r="B149" s="29">
        <v>33259</v>
      </c>
      <c r="C149" s="38" t="s">
        <v>258</v>
      </c>
      <c r="D149" s="38" t="s">
        <v>259</v>
      </c>
      <c r="E149" s="38" t="s">
        <v>62</v>
      </c>
      <c r="F149" s="39">
        <f t="shared" si="8"/>
        <v>14000</v>
      </c>
      <c r="G149" s="34">
        <v>14000</v>
      </c>
      <c r="H149" s="34">
        <v>13620.6</v>
      </c>
      <c r="I149" s="35"/>
      <c r="J149" s="36">
        <v>45061</v>
      </c>
      <c r="K149" s="36" t="s">
        <v>16</v>
      </c>
    </row>
    <row r="150" spans="1:11" s="37" customFormat="1" ht="21.75" customHeight="1" x14ac:dyDescent="0.2">
      <c r="A150" s="29">
        <f t="shared" si="9"/>
        <v>137</v>
      </c>
      <c r="B150" s="29">
        <v>33286</v>
      </c>
      <c r="C150" s="38" t="s">
        <v>260</v>
      </c>
      <c r="D150" s="38" t="s">
        <v>261</v>
      </c>
      <c r="E150" s="38" t="s">
        <v>262</v>
      </c>
      <c r="F150" s="39">
        <f t="shared" si="8"/>
        <v>46000</v>
      </c>
      <c r="G150" s="41">
        <v>46000</v>
      </c>
      <c r="H150" s="41">
        <v>37043.14</v>
      </c>
      <c r="I150" s="35"/>
      <c r="J150" s="36">
        <v>45219</v>
      </c>
      <c r="K150" s="36" t="s">
        <v>16</v>
      </c>
    </row>
    <row r="151" spans="1:11" s="37" customFormat="1" ht="21.75" customHeight="1" x14ac:dyDescent="0.2">
      <c r="A151" s="29">
        <f t="shared" si="9"/>
        <v>138</v>
      </c>
      <c r="B151" s="29">
        <v>33208</v>
      </c>
      <c r="C151" s="43" t="s">
        <v>263</v>
      </c>
      <c r="D151" s="38" t="s">
        <v>264</v>
      </c>
      <c r="E151" s="31" t="s">
        <v>265</v>
      </c>
      <c r="F151" s="39">
        <f t="shared" si="8"/>
        <v>39012.5</v>
      </c>
      <c r="G151" s="34">
        <v>39012.5</v>
      </c>
      <c r="H151" s="34">
        <v>33256.36</v>
      </c>
      <c r="I151" s="35"/>
      <c r="J151" s="36">
        <v>44698</v>
      </c>
      <c r="K151" s="36" t="s">
        <v>16</v>
      </c>
    </row>
    <row r="152" spans="1:11" s="37" customFormat="1" ht="21.75" customHeight="1" x14ac:dyDescent="0.2">
      <c r="A152" s="29">
        <f t="shared" si="9"/>
        <v>139</v>
      </c>
      <c r="B152" s="29">
        <v>31685</v>
      </c>
      <c r="C152" s="38" t="s">
        <v>266</v>
      </c>
      <c r="D152" s="38" t="s">
        <v>267</v>
      </c>
      <c r="E152" s="38" t="s">
        <v>128</v>
      </c>
      <c r="F152" s="39">
        <f t="shared" si="8"/>
        <v>287240.73</v>
      </c>
      <c r="G152" s="41">
        <v>287240.73</v>
      </c>
      <c r="H152" s="34">
        <v>115003.21</v>
      </c>
      <c r="I152" s="35"/>
      <c r="J152" s="36">
        <v>44147</v>
      </c>
      <c r="K152" s="36" t="s">
        <v>16</v>
      </c>
    </row>
    <row r="153" spans="1:11" s="37" customFormat="1" ht="21.75" customHeight="1" x14ac:dyDescent="0.2">
      <c r="A153" s="29">
        <f t="shared" si="9"/>
        <v>140</v>
      </c>
      <c r="B153" s="29">
        <v>33100</v>
      </c>
      <c r="C153" s="38" t="s">
        <v>268</v>
      </c>
      <c r="D153" s="38" t="s">
        <v>267</v>
      </c>
      <c r="E153" s="38" t="s">
        <v>128</v>
      </c>
      <c r="F153" s="39">
        <f t="shared" si="8"/>
        <v>9850</v>
      </c>
      <c r="G153" s="34">
        <v>9850</v>
      </c>
      <c r="H153" s="34">
        <v>15.88</v>
      </c>
      <c r="I153" s="35"/>
      <c r="J153" s="36">
        <v>43474</v>
      </c>
      <c r="K153" s="36" t="s">
        <v>16</v>
      </c>
    </row>
    <row r="154" spans="1:11" s="37" customFormat="1" ht="21.75" customHeight="1" x14ac:dyDescent="0.2">
      <c r="A154" s="29">
        <f t="shared" si="9"/>
        <v>141</v>
      </c>
      <c r="B154" s="29">
        <v>31506</v>
      </c>
      <c r="C154" s="38" t="s">
        <v>269</v>
      </c>
      <c r="D154" s="38" t="s">
        <v>270</v>
      </c>
      <c r="E154" s="38" t="s">
        <v>271</v>
      </c>
      <c r="F154" s="39">
        <f t="shared" si="8"/>
        <v>6585.6399999999994</v>
      </c>
      <c r="G154" s="34">
        <v>6585.6399999999994</v>
      </c>
      <c r="H154" s="34">
        <v>142.9</v>
      </c>
      <c r="I154" s="35"/>
      <c r="J154" s="36">
        <v>40892</v>
      </c>
      <c r="K154" s="36" t="s">
        <v>16</v>
      </c>
    </row>
    <row r="155" spans="1:11" s="37" customFormat="1" ht="21.75" customHeight="1" x14ac:dyDescent="0.2">
      <c r="A155" s="29">
        <f t="shared" si="9"/>
        <v>142</v>
      </c>
      <c r="B155" s="29">
        <v>31106</v>
      </c>
      <c r="C155" s="38" t="s">
        <v>272</v>
      </c>
      <c r="D155" s="38" t="s">
        <v>273</v>
      </c>
      <c r="E155" s="38" t="s">
        <v>274</v>
      </c>
      <c r="F155" s="39">
        <f t="shared" si="8"/>
        <v>313799.92</v>
      </c>
      <c r="G155" s="34">
        <v>313799.92</v>
      </c>
      <c r="H155" s="34">
        <v>411.94</v>
      </c>
      <c r="I155" s="35"/>
      <c r="J155" s="36">
        <v>38859</v>
      </c>
      <c r="K155" s="36" t="s">
        <v>16</v>
      </c>
    </row>
    <row r="156" spans="1:11" s="37" customFormat="1" ht="21.75" customHeight="1" x14ac:dyDescent="0.2">
      <c r="A156" s="29">
        <f t="shared" si="9"/>
        <v>143</v>
      </c>
      <c r="B156" s="29">
        <v>31557</v>
      </c>
      <c r="C156" s="38" t="s">
        <v>275</v>
      </c>
      <c r="D156" s="38" t="s">
        <v>276</v>
      </c>
      <c r="E156" s="38" t="s">
        <v>274</v>
      </c>
      <c r="F156" s="39">
        <f t="shared" si="8"/>
        <v>53462.130000000005</v>
      </c>
      <c r="G156" s="34">
        <v>53462.130000000005</v>
      </c>
      <c r="H156" s="34">
        <v>705.66</v>
      </c>
      <c r="I156" s="35"/>
      <c r="J156" s="36">
        <v>41309</v>
      </c>
      <c r="K156" s="36" t="s">
        <v>16</v>
      </c>
    </row>
    <row r="157" spans="1:11" s="37" customFormat="1" ht="21.75" customHeight="1" x14ac:dyDescent="0.2">
      <c r="A157" s="29">
        <f t="shared" si="9"/>
        <v>144</v>
      </c>
      <c r="B157" s="29">
        <v>31560</v>
      </c>
      <c r="C157" s="38" t="s">
        <v>277</v>
      </c>
      <c r="D157" s="38" t="s">
        <v>278</v>
      </c>
      <c r="E157" s="38" t="s">
        <v>34</v>
      </c>
      <c r="F157" s="39">
        <f t="shared" ref="F157:F167" si="10">G157</f>
        <v>114154.06999999999</v>
      </c>
      <c r="G157" s="34">
        <v>114154.06999999999</v>
      </c>
      <c r="H157" s="34">
        <v>401.77</v>
      </c>
      <c r="I157" s="35"/>
      <c r="J157" s="36">
        <v>41333</v>
      </c>
      <c r="K157" s="36" t="s">
        <v>16</v>
      </c>
    </row>
    <row r="158" spans="1:11" s="37" customFormat="1" ht="21.75" customHeight="1" x14ac:dyDescent="0.2">
      <c r="A158" s="29">
        <f t="shared" si="9"/>
        <v>145</v>
      </c>
      <c r="B158" s="29">
        <v>31588</v>
      </c>
      <c r="C158" s="38" t="s">
        <v>279</v>
      </c>
      <c r="D158" s="38" t="s">
        <v>280</v>
      </c>
      <c r="E158" s="38" t="s">
        <v>34</v>
      </c>
      <c r="F158" s="39">
        <f t="shared" si="10"/>
        <v>3920</v>
      </c>
      <c r="G158" s="34">
        <v>3920</v>
      </c>
      <c r="H158" s="34">
        <v>1513.42</v>
      </c>
      <c r="I158" s="35"/>
      <c r="J158" s="36">
        <v>41669</v>
      </c>
      <c r="K158" s="36" t="s">
        <v>16</v>
      </c>
    </row>
    <row r="159" spans="1:11" s="37" customFormat="1" ht="21.75" customHeight="1" x14ac:dyDescent="0.2">
      <c r="A159" s="29">
        <f t="shared" si="9"/>
        <v>146</v>
      </c>
      <c r="B159" s="29">
        <v>33171</v>
      </c>
      <c r="C159" s="38" t="s">
        <v>281</v>
      </c>
      <c r="D159" s="38" t="s">
        <v>280</v>
      </c>
      <c r="E159" s="38" t="s">
        <v>282</v>
      </c>
      <c r="F159" s="39">
        <f t="shared" si="10"/>
        <v>28916.540000000005</v>
      </c>
      <c r="G159" s="34">
        <v>28916.540000000005</v>
      </c>
      <c r="H159" s="34">
        <v>9878.41</v>
      </c>
      <c r="I159" s="35"/>
      <c r="J159" s="36">
        <v>44295</v>
      </c>
      <c r="K159" s="36" t="s">
        <v>16</v>
      </c>
    </row>
    <row r="160" spans="1:11" s="37" customFormat="1" ht="21.75" customHeight="1" x14ac:dyDescent="0.2">
      <c r="A160" s="29">
        <f t="shared" si="9"/>
        <v>147</v>
      </c>
      <c r="B160" s="30">
        <v>33272</v>
      </c>
      <c r="C160" s="31" t="s">
        <v>283</v>
      </c>
      <c r="D160" s="31" t="s">
        <v>280</v>
      </c>
      <c r="E160" s="31" t="s">
        <v>282</v>
      </c>
      <c r="F160" s="32">
        <f t="shared" si="10"/>
        <v>14292.85</v>
      </c>
      <c r="G160" s="33">
        <v>14292.85</v>
      </c>
      <c r="H160" s="33">
        <v>11509.83</v>
      </c>
      <c r="I160" s="35"/>
      <c r="J160" s="36">
        <v>45133</v>
      </c>
      <c r="K160" s="36" t="s">
        <v>16</v>
      </c>
    </row>
    <row r="161" spans="1:11" s="37" customFormat="1" ht="21.75" customHeight="1" x14ac:dyDescent="0.2">
      <c r="A161" s="29">
        <f t="shared" si="9"/>
        <v>148</v>
      </c>
      <c r="B161" s="29">
        <v>33038</v>
      </c>
      <c r="C161" s="38" t="s">
        <v>284</v>
      </c>
      <c r="D161" s="38" t="s">
        <v>285</v>
      </c>
      <c r="E161" s="38" t="s">
        <v>140</v>
      </c>
      <c r="F161" s="39">
        <f t="shared" si="10"/>
        <v>67740.290000000008</v>
      </c>
      <c r="G161" s="34">
        <v>67740.290000000008</v>
      </c>
      <c r="H161" s="34">
        <v>21174.78</v>
      </c>
      <c r="I161" s="35"/>
      <c r="J161" s="36">
        <v>42908</v>
      </c>
      <c r="K161" s="36" t="s">
        <v>16</v>
      </c>
    </row>
    <row r="162" spans="1:11" s="37" customFormat="1" ht="21.75" customHeight="1" x14ac:dyDescent="0.2">
      <c r="A162" s="29">
        <f t="shared" si="9"/>
        <v>149</v>
      </c>
      <c r="B162" s="29">
        <v>33062</v>
      </c>
      <c r="C162" s="38" t="s">
        <v>286</v>
      </c>
      <c r="D162" s="38" t="s">
        <v>285</v>
      </c>
      <c r="E162" s="38" t="s">
        <v>105</v>
      </c>
      <c r="F162" s="39">
        <f t="shared" si="10"/>
        <v>40052.5</v>
      </c>
      <c r="G162" s="34">
        <v>40052.5</v>
      </c>
      <c r="H162" s="34">
        <v>952.6</v>
      </c>
      <c r="I162" s="35"/>
      <c r="J162" s="36">
        <v>43182</v>
      </c>
      <c r="K162" s="36" t="s">
        <v>16</v>
      </c>
    </row>
    <row r="163" spans="1:11" s="37" customFormat="1" ht="21.75" customHeight="1" x14ac:dyDescent="0.2">
      <c r="A163" s="29">
        <f t="shared" si="9"/>
        <v>150</v>
      </c>
      <c r="B163" s="29">
        <v>33091</v>
      </c>
      <c r="C163" s="38" t="s">
        <v>287</v>
      </c>
      <c r="D163" s="38" t="s">
        <v>285</v>
      </c>
      <c r="E163" s="38" t="s">
        <v>27</v>
      </c>
      <c r="F163" s="39">
        <f t="shared" si="10"/>
        <v>58834.45</v>
      </c>
      <c r="G163" s="34">
        <v>58834.45</v>
      </c>
      <c r="H163" s="34">
        <v>16475.34</v>
      </c>
      <c r="I163" s="35"/>
      <c r="J163" s="36">
        <v>43360</v>
      </c>
      <c r="K163" s="36" t="s">
        <v>16</v>
      </c>
    </row>
    <row r="164" spans="1:11" s="37" customFormat="1" ht="21.75" customHeight="1" x14ac:dyDescent="0.2">
      <c r="A164" s="29">
        <f t="shared" si="9"/>
        <v>151</v>
      </c>
      <c r="B164" s="29">
        <v>33094</v>
      </c>
      <c r="C164" s="38" t="s">
        <v>288</v>
      </c>
      <c r="D164" s="38" t="s">
        <v>285</v>
      </c>
      <c r="E164" s="38" t="s">
        <v>151</v>
      </c>
      <c r="F164" s="39">
        <f t="shared" si="10"/>
        <v>463747.5</v>
      </c>
      <c r="G164" s="34">
        <v>463747.5</v>
      </c>
      <c r="H164" s="34">
        <v>87827.67</v>
      </c>
      <c r="I164" s="35"/>
      <c r="J164" s="36">
        <v>43397</v>
      </c>
      <c r="K164" s="36" t="s">
        <v>16</v>
      </c>
    </row>
    <row r="165" spans="1:11" s="37" customFormat="1" ht="21.75" customHeight="1" x14ac:dyDescent="0.2">
      <c r="A165" s="29">
        <f t="shared" si="9"/>
        <v>152</v>
      </c>
      <c r="B165" s="30">
        <v>83663</v>
      </c>
      <c r="C165" s="31" t="s">
        <v>289</v>
      </c>
      <c r="D165" s="31" t="s">
        <v>285</v>
      </c>
      <c r="E165" s="31" t="s">
        <v>122</v>
      </c>
      <c r="F165" s="39">
        <f t="shared" si="10"/>
        <v>86050</v>
      </c>
      <c r="G165" s="34">
        <v>86050</v>
      </c>
      <c r="H165" s="33">
        <v>49934.59</v>
      </c>
      <c r="I165" s="35"/>
      <c r="J165" s="36">
        <v>44894</v>
      </c>
      <c r="K165" s="36" t="s">
        <v>16</v>
      </c>
    </row>
    <row r="166" spans="1:11" s="37" customFormat="1" ht="21.75" customHeight="1" x14ac:dyDescent="0.2">
      <c r="A166" s="29">
        <f t="shared" si="9"/>
        <v>153</v>
      </c>
      <c r="B166" s="29">
        <v>31663</v>
      </c>
      <c r="C166" s="40" t="s">
        <v>290</v>
      </c>
      <c r="D166" s="40" t="s">
        <v>291</v>
      </c>
      <c r="E166" s="40" t="s">
        <v>292</v>
      </c>
      <c r="F166" s="39">
        <f t="shared" si="10"/>
        <v>304131.01</v>
      </c>
      <c r="G166" s="34">
        <v>304131.01</v>
      </c>
      <c r="H166" s="34">
        <v>74824.12</v>
      </c>
      <c r="I166" s="35"/>
      <c r="J166" s="36">
        <v>42732</v>
      </c>
      <c r="K166" s="36" t="s">
        <v>16</v>
      </c>
    </row>
    <row r="167" spans="1:11" s="37" customFormat="1" ht="21.75" customHeight="1" x14ac:dyDescent="0.2">
      <c r="A167" s="29">
        <f t="shared" si="9"/>
        <v>154</v>
      </c>
      <c r="B167" s="29">
        <v>31695</v>
      </c>
      <c r="C167" s="38" t="s">
        <v>293</v>
      </c>
      <c r="D167" s="38" t="s">
        <v>291</v>
      </c>
      <c r="E167" s="38" t="s">
        <v>113</v>
      </c>
      <c r="F167" s="39">
        <f t="shared" si="10"/>
        <v>67953.75</v>
      </c>
      <c r="G167" s="34">
        <v>67953.75</v>
      </c>
      <c r="H167" s="34">
        <v>204.99</v>
      </c>
      <c r="I167" s="35"/>
      <c r="J167" s="36">
        <v>44663</v>
      </c>
      <c r="K167" s="36" t="s">
        <v>16</v>
      </c>
    </row>
    <row r="168" spans="1:11" s="37" customFormat="1" ht="21.75" customHeight="1" x14ac:dyDescent="0.2">
      <c r="A168" s="29">
        <f t="shared" si="9"/>
        <v>155</v>
      </c>
      <c r="B168" s="30">
        <v>83614</v>
      </c>
      <c r="C168" s="31" t="s">
        <v>294</v>
      </c>
      <c r="D168" s="31" t="s">
        <v>291</v>
      </c>
      <c r="E168" s="31" t="s">
        <v>295</v>
      </c>
      <c r="F168" s="32">
        <v>265000</v>
      </c>
      <c r="G168" s="33">
        <v>354462.5</v>
      </c>
      <c r="H168" s="33">
        <v>24778.01</v>
      </c>
      <c r="I168" s="35"/>
      <c r="J168" s="36">
        <v>44406</v>
      </c>
      <c r="K168" s="36" t="s">
        <v>16</v>
      </c>
    </row>
    <row r="169" spans="1:11" s="37" customFormat="1" ht="21.75" customHeight="1" x14ac:dyDescent="0.2">
      <c r="A169" s="29">
        <f t="shared" si="9"/>
        <v>156</v>
      </c>
      <c r="B169" s="29">
        <v>33242</v>
      </c>
      <c r="C169" s="38" t="s">
        <v>296</v>
      </c>
      <c r="D169" s="38" t="s">
        <v>291</v>
      </c>
      <c r="E169" s="38" t="s">
        <v>125</v>
      </c>
      <c r="F169" s="44">
        <f t="shared" ref="F169:F185" si="11">G169</f>
        <v>19780.3</v>
      </c>
      <c r="G169" s="34">
        <v>19780.3</v>
      </c>
      <c r="H169" s="34">
        <v>15146.46</v>
      </c>
      <c r="I169" s="35"/>
      <c r="J169" s="36">
        <v>44959</v>
      </c>
      <c r="K169" s="36" t="s">
        <v>16</v>
      </c>
    </row>
    <row r="170" spans="1:11" s="37" customFormat="1" ht="21.75" customHeight="1" x14ac:dyDescent="0.2">
      <c r="A170" s="29">
        <f t="shared" si="9"/>
        <v>157</v>
      </c>
      <c r="B170" s="29">
        <v>31310</v>
      </c>
      <c r="C170" s="38" t="s">
        <v>297</v>
      </c>
      <c r="D170" s="38" t="s">
        <v>298</v>
      </c>
      <c r="E170" s="38" t="s">
        <v>299</v>
      </c>
      <c r="F170" s="39">
        <f t="shared" si="11"/>
        <v>1305</v>
      </c>
      <c r="G170" s="34">
        <v>1305</v>
      </c>
      <c r="H170" s="34">
        <v>2654.54</v>
      </c>
      <c r="I170" s="35"/>
      <c r="J170" s="36">
        <v>39632</v>
      </c>
      <c r="K170" s="36" t="s">
        <v>16</v>
      </c>
    </row>
    <row r="171" spans="1:11" s="37" customFormat="1" ht="21.75" customHeight="1" x14ac:dyDescent="0.2">
      <c r="A171" s="29">
        <f t="shared" si="9"/>
        <v>158</v>
      </c>
      <c r="B171" s="29">
        <v>31356</v>
      </c>
      <c r="C171" s="38" t="s">
        <v>300</v>
      </c>
      <c r="D171" s="38" t="s">
        <v>301</v>
      </c>
      <c r="E171" s="38" t="s">
        <v>187</v>
      </c>
      <c r="F171" s="39">
        <f t="shared" si="11"/>
        <v>333199.67</v>
      </c>
      <c r="G171" s="34">
        <v>333199.67</v>
      </c>
      <c r="H171" s="34">
        <v>97.31</v>
      </c>
      <c r="I171" s="35"/>
      <c r="J171" s="36">
        <v>39780</v>
      </c>
      <c r="K171" s="36" t="s">
        <v>16</v>
      </c>
    </row>
    <row r="172" spans="1:11" s="37" customFormat="1" ht="21.75" customHeight="1" x14ac:dyDescent="0.2">
      <c r="A172" s="29">
        <f t="shared" si="9"/>
        <v>159</v>
      </c>
      <c r="B172" s="29">
        <v>31458</v>
      </c>
      <c r="C172" s="38" t="s">
        <v>302</v>
      </c>
      <c r="D172" s="38" t="s">
        <v>301</v>
      </c>
      <c r="E172" s="38" t="s">
        <v>187</v>
      </c>
      <c r="F172" s="39">
        <f t="shared" si="11"/>
        <v>1609902.26</v>
      </c>
      <c r="G172" s="34">
        <v>1609902.26</v>
      </c>
      <c r="H172" s="34">
        <v>9.58</v>
      </c>
      <c r="I172" s="35"/>
      <c r="J172" s="36">
        <v>40577</v>
      </c>
      <c r="K172" s="36" t="s">
        <v>16</v>
      </c>
    </row>
    <row r="173" spans="1:11" s="37" customFormat="1" ht="21.75" customHeight="1" x14ac:dyDescent="0.2">
      <c r="A173" s="29">
        <f t="shared" si="9"/>
        <v>160</v>
      </c>
      <c r="B173" s="29">
        <v>31522</v>
      </c>
      <c r="C173" s="38" t="s">
        <v>303</v>
      </c>
      <c r="D173" s="38" t="s">
        <v>301</v>
      </c>
      <c r="E173" s="38" t="s">
        <v>187</v>
      </c>
      <c r="F173" s="39">
        <f t="shared" si="11"/>
        <v>205778.52</v>
      </c>
      <c r="G173" s="34">
        <v>205778.52</v>
      </c>
      <c r="H173" s="34">
        <v>80.44</v>
      </c>
      <c r="I173" s="35"/>
      <c r="J173" s="36">
        <v>41004</v>
      </c>
      <c r="K173" s="36" t="s">
        <v>16</v>
      </c>
    </row>
    <row r="174" spans="1:11" s="37" customFormat="1" ht="21.75" customHeight="1" x14ac:dyDescent="0.2">
      <c r="A174" s="29">
        <f t="shared" si="9"/>
        <v>161</v>
      </c>
      <c r="B174" s="29">
        <v>31635</v>
      </c>
      <c r="C174" s="38" t="s">
        <v>304</v>
      </c>
      <c r="D174" s="38" t="s">
        <v>301</v>
      </c>
      <c r="E174" s="38" t="s">
        <v>34</v>
      </c>
      <c r="F174" s="39">
        <f t="shared" si="11"/>
        <v>93256.75</v>
      </c>
      <c r="G174" s="34">
        <v>93256.75</v>
      </c>
      <c r="H174" s="34">
        <v>17.87</v>
      </c>
      <c r="I174" s="35"/>
      <c r="J174" s="36">
        <v>42340</v>
      </c>
      <c r="K174" s="36" t="s">
        <v>16</v>
      </c>
    </row>
    <row r="175" spans="1:11" s="37" customFormat="1" ht="21.75" customHeight="1" x14ac:dyDescent="0.2">
      <c r="A175" s="29">
        <f t="shared" si="9"/>
        <v>162</v>
      </c>
      <c r="B175" s="29">
        <v>31649</v>
      </c>
      <c r="C175" s="38" t="s">
        <v>305</v>
      </c>
      <c r="D175" s="38" t="s">
        <v>301</v>
      </c>
      <c r="E175" s="38" t="s">
        <v>34</v>
      </c>
      <c r="F175" s="44">
        <f t="shared" si="11"/>
        <v>1135335.1100000001</v>
      </c>
      <c r="G175" s="34">
        <v>1135335.1100000001</v>
      </c>
      <c r="H175" s="34">
        <v>42748.3</v>
      </c>
      <c r="I175" s="35"/>
      <c r="J175" s="36">
        <v>42475</v>
      </c>
      <c r="K175" s="36" t="s">
        <v>16</v>
      </c>
    </row>
    <row r="176" spans="1:11" s="37" customFormat="1" ht="21.75" customHeight="1" x14ac:dyDescent="0.2">
      <c r="A176" s="29">
        <f t="shared" si="9"/>
        <v>163</v>
      </c>
      <c r="B176" s="29">
        <v>31661</v>
      </c>
      <c r="C176" s="38" t="s">
        <v>306</v>
      </c>
      <c r="D176" s="38" t="s">
        <v>301</v>
      </c>
      <c r="E176" s="38" t="s">
        <v>307</v>
      </c>
      <c r="F176" s="39">
        <f t="shared" si="11"/>
        <v>33934.01</v>
      </c>
      <c r="G176" s="34">
        <v>33934.01</v>
      </c>
      <c r="H176" s="34">
        <v>2913.02</v>
      </c>
      <c r="I176" s="35"/>
      <c r="J176" s="36">
        <v>42618</v>
      </c>
      <c r="K176" s="36" t="s">
        <v>16</v>
      </c>
    </row>
    <row r="177" spans="1:11" s="37" customFormat="1" ht="21.75" customHeight="1" x14ac:dyDescent="0.2">
      <c r="A177" s="29">
        <f t="shared" si="9"/>
        <v>164</v>
      </c>
      <c r="B177" s="29">
        <v>33005</v>
      </c>
      <c r="C177" s="38" t="s">
        <v>308</v>
      </c>
      <c r="D177" s="38" t="s">
        <v>301</v>
      </c>
      <c r="E177" s="38" t="s">
        <v>34</v>
      </c>
      <c r="F177" s="39">
        <f t="shared" si="11"/>
        <v>114824.04999999999</v>
      </c>
      <c r="G177" s="34">
        <v>114824.04999999999</v>
      </c>
      <c r="H177" s="34">
        <v>3.42</v>
      </c>
      <c r="I177" s="35"/>
      <c r="J177" s="36">
        <v>42618</v>
      </c>
      <c r="K177" s="36" t="s">
        <v>16</v>
      </c>
    </row>
    <row r="178" spans="1:11" s="37" customFormat="1" ht="21.75" customHeight="1" x14ac:dyDescent="0.2">
      <c r="A178" s="29">
        <f t="shared" si="9"/>
        <v>165</v>
      </c>
      <c r="B178" s="29">
        <v>33032</v>
      </c>
      <c r="C178" s="38" t="s">
        <v>309</v>
      </c>
      <c r="D178" s="38" t="s">
        <v>310</v>
      </c>
      <c r="E178" s="38" t="s">
        <v>34</v>
      </c>
      <c r="F178" s="39">
        <f t="shared" si="11"/>
        <v>123906.07</v>
      </c>
      <c r="G178" s="34">
        <v>123906.07</v>
      </c>
      <c r="H178" s="34">
        <v>4.7300000000000004</v>
      </c>
      <c r="I178" s="35"/>
      <c r="J178" s="36">
        <v>42860</v>
      </c>
      <c r="K178" s="36" t="s">
        <v>16</v>
      </c>
    </row>
    <row r="179" spans="1:11" s="37" customFormat="1" ht="21.75" customHeight="1" x14ac:dyDescent="0.2">
      <c r="A179" s="29">
        <f t="shared" si="9"/>
        <v>166</v>
      </c>
      <c r="B179" s="45">
        <v>31674</v>
      </c>
      <c r="C179" s="47" t="s">
        <v>311</v>
      </c>
      <c r="D179" s="47" t="s">
        <v>312</v>
      </c>
      <c r="E179" s="47" t="s">
        <v>313</v>
      </c>
      <c r="F179" s="41">
        <f t="shared" si="11"/>
        <v>65365.94</v>
      </c>
      <c r="G179" s="34">
        <v>65365.94</v>
      </c>
      <c r="H179" s="34">
        <v>23663.69</v>
      </c>
      <c r="I179" s="35"/>
      <c r="J179" s="36">
        <v>43606</v>
      </c>
      <c r="K179" s="36" t="s">
        <v>16</v>
      </c>
    </row>
    <row r="180" spans="1:11" s="37" customFormat="1" ht="21.75" customHeight="1" x14ac:dyDescent="0.2">
      <c r="A180" s="29">
        <f t="shared" si="9"/>
        <v>167</v>
      </c>
      <c r="B180" s="45">
        <v>31600</v>
      </c>
      <c r="C180" s="47" t="s">
        <v>314</v>
      </c>
      <c r="D180" s="47" t="s">
        <v>315</v>
      </c>
      <c r="E180" s="47" t="s">
        <v>316</v>
      </c>
      <c r="F180" s="41">
        <f t="shared" si="11"/>
        <v>273349.14</v>
      </c>
      <c r="G180" s="34">
        <v>273349.14</v>
      </c>
      <c r="H180" s="34">
        <v>478.86</v>
      </c>
      <c r="I180" s="35"/>
      <c r="J180" s="36">
        <v>41898</v>
      </c>
      <c r="K180" s="36" t="s">
        <v>16</v>
      </c>
    </row>
    <row r="181" spans="1:11" s="37" customFormat="1" ht="21.75" customHeight="1" x14ac:dyDescent="0.2">
      <c r="A181" s="29">
        <f t="shared" si="9"/>
        <v>168</v>
      </c>
      <c r="B181" s="29">
        <v>33088</v>
      </c>
      <c r="C181" s="38" t="s">
        <v>317</v>
      </c>
      <c r="D181" s="38" t="s">
        <v>315</v>
      </c>
      <c r="E181" s="38" t="s">
        <v>316</v>
      </c>
      <c r="F181" s="44">
        <f t="shared" si="11"/>
        <v>133336.88999999998</v>
      </c>
      <c r="G181" s="34">
        <v>133336.88999999998</v>
      </c>
      <c r="H181" s="34">
        <v>14076.62</v>
      </c>
      <c r="I181" s="35"/>
      <c r="J181" s="36">
        <v>43342</v>
      </c>
      <c r="K181" s="36" t="s">
        <v>16</v>
      </c>
    </row>
    <row r="182" spans="1:11" s="37" customFormat="1" ht="21.75" customHeight="1" x14ac:dyDescent="0.2">
      <c r="A182" s="29">
        <f t="shared" si="9"/>
        <v>169</v>
      </c>
      <c r="B182" s="29">
        <v>33161</v>
      </c>
      <c r="C182" s="38" t="s">
        <v>318</v>
      </c>
      <c r="D182" s="38" t="s">
        <v>315</v>
      </c>
      <c r="E182" s="38" t="s">
        <v>319</v>
      </c>
      <c r="F182" s="44">
        <f t="shared" si="11"/>
        <v>217812.94</v>
      </c>
      <c r="G182" s="34">
        <v>217812.94</v>
      </c>
      <c r="H182" s="34">
        <v>47998.03</v>
      </c>
      <c r="I182" s="35"/>
      <c r="J182" s="36">
        <v>44230</v>
      </c>
      <c r="K182" s="36" t="s">
        <v>16</v>
      </c>
    </row>
    <row r="183" spans="1:11" s="37" customFormat="1" ht="21.75" customHeight="1" x14ac:dyDescent="0.2">
      <c r="A183" s="29">
        <f t="shared" si="9"/>
        <v>170</v>
      </c>
      <c r="B183" s="29">
        <v>31687</v>
      </c>
      <c r="C183" s="38" t="s">
        <v>320</v>
      </c>
      <c r="D183" s="38" t="s">
        <v>321</v>
      </c>
      <c r="E183" s="38" t="s">
        <v>322</v>
      </c>
      <c r="F183" s="39">
        <f t="shared" si="11"/>
        <v>258703.5</v>
      </c>
      <c r="G183" s="41">
        <v>258703.5</v>
      </c>
      <c r="H183" s="34">
        <v>98212.6</v>
      </c>
      <c r="I183" s="35"/>
      <c r="J183" s="36">
        <v>44334</v>
      </c>
      <c r="K183" s="36" t="s">
        <v>16</v>
      </c>
    </row>
    <row r="184" spans="1:11" s="37" customFormat="1" ht="21.75" customHeight="1" x14ac:dyDescent="0.2">
      <c r="A184" s="29">
        <f t="shared" si="9"/>
        <v>171</v>
      </c>
      <c r="B184" s="29">
        <v>31580</v>
      </c>
      <c r="C184" s="38" t="s">
        <v>323</v>
      </c>
      <c r="D184" s="38" t="s">
        <v>324</v>
      </c>
      <c r="E184" s="63" t="s">
        <v>25</v>
      </c>
      <c r="F184" s="39">
        <f t="shared" si="11"/>
        <v>6200</v>
      </c>
      <c r="G184" s="34">
        <v>6200</v>
      </c>
      <c r="H184" s="34">
        <v>158.22</v>
      </c>
      <c r="I184" s="35"/>
      <c r="J184" s="36">
        <v>41603</v>
      </c>
      <c r="K184" s="36" t="s">
        <v>16</v>
      </c>
    </row>
    <row r="185" spans="1:11" s="37" customFormat="1" ht="21.75" customHeight="1" x14ac:dyDescent="0.2">
      <c r="A185" s="29">
        <f t="shared" si="9"/>
        <v>172</v>
      </c>
      <c r="B185" s="29">
        <v>33095</v>
      </c>
      <c r="C185" s="38" t="s">
        <v>325</v>
      </c>
      <c r="D185" s="38" t="s">
        <v>326</v>
      </c>
      <c r="E185" s="47" t="s">
        <v>40</v>
      </c>
      <c r="F185" s="39">
        <f t="shared" si="11"/>
        <v>116099.16</v>
      </c>
      <c r="G185" s="34">
        <v>116099.16</v>
      </c>
      <c r="H185" s="34">
        <v>120.38</v>
      </c>
      <c r="I185" s="35"/>
      <c r="J185" s="36">
        <v>43397</v>
      </c>
      <c r="K185" s="36" t="s">
        <v>16</v>
      </c>
    </row>
    <row r="186" spans="1:11" s="37" customFormat="1" ht="21.75" customHeight="1" x14ac:dyDescent="0.2">
      <c r="A186" s="29">
        <f t="shared" si="9"/>
        <v>173</v>
      </c>
      <c r="B186" s="29">
        <v>33209</v>
      </c>
      <c r="C186" s="43" t="s">
        <v>327</v>
      </c>
      <c r="D186" s="38" t="s">
        <v>328</v>
      </c>
      <c r="E186" s="31" t="s">
        <v>23</v>
      </c>
      <c r="F186" s="39" t="s">
        <v>15</v>
      </c>
      <c r="G186" s="34">
        <v>24421</v>
      </c>
      <c r="H186" s="34">
        <v>20803.22</v>
      </c>
      <c r="I186" s="35"/>
      <c r="J186" s="36">
        <v>44707</v>
      </c>
      <c r="K186" s="36" t="s">
        <v>16</v>
      </c>
    </row>
    <row r="187" spans="1:11" s="37" customFormat="1" ht="21.75" customHeight="1" x14ac:dyDescent="0.2">
      <c r="A187" s="29">
        <f t="shared" si="9"/>
        <v>174</v>
      </c>
      <c r="B187" s="29">
        <v>31613</v>
      </c>
      <c r="C187" s="38" t="s">
        <v>329</v>
      </c>
      <c r="D187" s="38" t="s">
        <v>330</v>
      </c>
      <c r="E187" s="38" t="s">
        <v>331</v>
      </c>
      <c r="F187" s="41">
        <f>G187</f>
        <v>1309422.6800000002</v>
      </c>
      <c r="G187" s="34">
        <v>1309422.6800000002</v>
      </c>
      <c r="H187" s="34">
        <v>106.52</v>
      </c>
      <c r="I187" s="35"/>
      <c r="J187" s="36">
        <v>42061</v>
      </c>
      <c r="K187" s="36" t="s">
        <v>16</v>
      </c>
    </row>
    <row r="188" spans="1:11" s="37" customFormat="1" ht="21.75" customHeight="1" x14ac:dyDescent="0.2">
      <c r="A188" s="29">
        <f t="shared" si="9"/>
        <v>175</v>
      </c>
      <c r="B188" s="29">
        <v>33185</v>
      </c>
      <c r="C188" s="38" t="s">
        <v>332</v>
      </c>
      <c r="D188" s="38" t="s">
        <v>330</v>
      </c>
      <c r="E188" s="38" t="s">
        <v>87</v>
      </c>
      <c r="F188" s="39">
        <f>G188</f>
        <v>70753.950000000012</v>
      </c>
      <c r="G188" s="34">
        <v>70753.950000000012</v>
      </c>
      <c r="H188" s="34">
        <v>59882.96</v>
      </c>
      <c r="I188" s="35"/>
      <c r="J188" s="36">
        <v>44442</v>
      </c>
      <c r="K188" s="36" t="s">
        <v>16</v>
      </c>
    </row>
    <row r="189" spans="1:11" s="37" customFormat="1" ht="21.75" customHeight="1" x14ac:dyDescent="0.2">
      <c r="A189" s="29">
        <f t="shared" si="9"/>
        <v>176</v>
      </c>
      <c r="B189" s="29">
        <v>33213</v>
      </c>
      <c r="C189" s="43" t="s">
        <v>333</v>
      </c>
      <c r="D189" s="38" t="s">
        <v>330</v>
      </c>
      <c r="E189" s="31" t="s">
        <v>334</v>
      </c>
      <c r="F189" s="39">
        <f>G189</f>
        <v>69247</v>
      </c>
      <c r="G189" s="42">
        <v>69247</v>
      </c>
      <c r="H189" s="34">
        <v>1410.28</v>
      </c>
      <c r="I189" s="35"/>
      <c r="J189" s="36">
        <v>44746</v>
      </c>
      <c r="K189" s="36" t="s">
        <v>16</v>
      </c>
    </row>
    <row r="190" spans="1:11" s="37" customFormat="1" ht="21.75" customHeight="1" x14ac:dyDescent="0.2">
      <c r="A190" s="29">
        <f t="shared" si="9"/>
        <v>177</v>
      </c>
      <c r="B190" s="29">
        <v>33267</v>
      </c>
      <c r="C190" s="38" t="s">
        <v>335</v>
      </c>
      <c r="D190" s="38" t="s">
        <v>330</v>
      </c>
      <c r="E190" s="38" t="s">
        <v>164</v>
      </c>
      <c r="F190" s="39">
        <f>G190</f>
        <v>0</v>
      </c>
      <c r="G190" s="34">
        <v>0</v>
      </c>
      <c r="H190" s="34">
        <v>0</v>
      </c>
      <c r="I190" s="35"/>
      <c r="J190" s="36">
        <v>45117</v>
      </c>
      <c r="K190" s="36" t="s">
        <v>16</v>
      </c>
    </row>
    <row r="191" spans="1:11" s="37" customFormat="1" ht="21.75" customHeight="1" x14ac:dyDescent="0.2">
      <c r="A191" s="29">
        <f t="shared" si="9"/>
        <v>178</v>
      </c>
      <c r="B191" s="29">
        <v>31692</v>
      </c>
      <c r="C191" s="38" t="s">
        <v>336</v>
      </c>
      <c r="D191" s="38" t="s">
        <v>337</v>
      </c>
      <c r="E191" s="38" t="s">
        <v>338</v>
      </c>
      <c r="F191" s="39" t="s">
        <v>15</v>
      </c>
      <c r="G191" s="34">
        <v>47946.26</v>
      </c>
      <c r="H191" s="34">
        <v>44769.95</v>
      </c>
      <c r="I191" s="35"/>
      <c r="J191" s="36">
        <v>44529</v>
      </c>
      <c r="K191" s="36" t="s">
        <v>16</v>
      </c>
    </row>
    <row r="192" spans="1:11" s="35" customFormat="1" ht="21.75" customHeight="1" x14ac:dyDescent="0.2">
      <c r="A192" s="29">
        <f t="shared" si="9"/>
        <v>179</v>
      </c>
      <c r="B192" s="29">
        <v>31699</v>
      </c>
      <c r="C192" s="38" t="s">
        <v>339</v>
      </c>
      <c r="D192" s="38" t="s">
        <v>340</v>
      </c>
      <c r="E192" s="38" t="s">
        <v>140</v>
      </c>
      <c r="F192" s="39">
        <f t="shared" ref="F192:F255" si="12">G192</f>
        <v>140670.43</v>
      </c>
      <c r="G192" s="34">
        <v>140670.43</v>
      </c>
      <c r="H192" s="34">
        <v>120416.7</v>
      </c>
      <c r="J192" s="36">
        <v>45106</v>
      </c>
      <c r="K192" s="36" t="s">
        <v>16</v>
      </c>
    </row>
    <row r="193" spans="1:11" s="35" customFormat="1" ht="21.75" customHeight="1" x14ac:dyDescent="0.2">
      <c r="A193" s="29">
        <f t="shared" si="9"/>
        <v>180</v>
      </c>
      <c r="B193" s="29">
        <v>33212</v>
      </c>
      <c r="C193" s="43" t="s">
        <v>341</v>
      </c>
      <c r="D193" s="38" t="s">
        <v>342</v>
      </c>
      <c r="E193" s="31" t="s">
        <v>343</v>
      </c>
      <c r="F193" s="39">
        <f t="shared" si="12"/>
        <v>74712.5</v>
      </c>
      <c r="G193" s="34">
        <v>74712.5</v>
      </c>
      <c r="H193" s="34">
        <v>1146.8499999999999</v>
      </c>
      <c r="J193" s="36">
        <v>44719</v>
      </c>
      <c r="K193" s="36" t="s">
        <v>16</v>
      </c>
    </row>
    <row r="194" spans="1:11" s="37" customFormat="1" ht="21.75" customHeight="1" x14ac:dyDescent="0.2">
      <c r="A194" s="29">
        <f t="shared" si="9"/>
        <v>181</v>
      </c>
      <c r="B194" s="29">
        <v>31231</v>
      </c>
      <c r="C194" s="38" t="s">
        <v>344</v>
      </c>
      <c r="D194" s="38" t="s">
        <v>345</v>
      </c>
      <c r="E194" s="38" t="s">
        <v>25</v>
      </c>
      <c r="F194" s="39">
        <f t="shared" si="12"/>
        <v>49394.8</v>
      </c>
      <c r="G194" s="34">
        <v>49394.8</v>
      </c>
      <c r="H194" s="34">
        <v>1196.69</v>
      </c>
      <c r="I194" s="35"/>
      <c r="J194" s="36">
        <v>39287</v>
      </c>
      <c r="K194" s="36" t="s">
        <v>16</v>
      </c>
    </row>
    <row r="195" spans="1:11" s="37" customFormat="1" ht="21.75" customHeight="1" x14ac:dyDescent="0.2">
      <c r="A195" s="29">
        <f t="shared" si="9"/>
        <v>182</v>
      </c>
      <c r="B195" s="29">
        <v>31556</v>
      </c>
      <c r="C195" s="38" t="s">
        <v>346</v>
      </c>
      <c r="D195" s="38" t="s">
        <v>345</v>
      </c>
      <c r="E195" s="38" t="s">
        <v>81</v>
      </c>
      <c r="F195" s="39">
        <f t="shared" si="12"/>
        <v>29000</v>
      </c>
      <c r="G195" s="34">
        <v>29000</v>
      </c>
      <c r="H195" s="34">
        <v>44839.09</v>
      </c>
      <c r="I195" s="35"/>
      <c r="J195" s="36">
        <v>41291</v>
      </c>
      <c r="K195" s="36" t="s">
        <v>16</v>
      </c>
    </row>
    <row r="196" spans="1:11" s="37" customFormat="1" ht="21.75" customHeight="1" x14ac:dyDescent="0.2">
      <c r="A196" s="29">
        <f t="shared" si="9"/>
        <v>183</v>
      </c>
      <c r="B196" s="29">
        <v>33289</v>
      </c>
      <c r="C196" s="38" t="s">
        <v>347</v>
      </c>
      <c r="D196" s="38" t="s">
        <v>345</v>
      </c>
      <c r="E196" s="38" t="s">
        <v>282</v>
      </c>
      <c r="F196" s="39">
        <f t="shared" si="12"/>
        <v>0</v>
      </c>
      <c r="G196" s="41">
        <v>0</v>
      </c>
      <c r="H196" s="41">
        <v>0</v>
      </c>
      <c r="I196" s="35"/>
      <c r="J196" s="36">
        <v>45231</v>
      </c>
      <c r="K196" s="36" t="s">
        <v>16</v>
      </c>
    </row>
    <row r="197" spans="1:11" s="37" customFormat="1" ht="21.75" customHeight="1" x14ac:dyDescent="0.2">
      <c r="A197" s="29">
        <f t="shared" si="9"/>
        <v>184</v>
      </c>
      <c r="B197" s="30">
        <v>33279</v>
      </c>
      <c r="C197" s="31" t="s">
        <v>348</v>
      </c>
      <c r="D197" s="31" t="s">
        <v>349</v>
      </c>
      <c r="E197" s="31" t="s">
        <v>151</v>
      </c>
      <c r="F197" s="32">
        <f t="shared" si="12"/>
        <v>0</v>
      </c>
      <c r="G197" s="33">
        <v>0</v>
      </c>
      <c r="H197" s="33">
        <v>0</v>
      </c>
      <c r="I197" s="35"/>
      <c r="J197" s="36">
        <v>45166</v>
      </c>
      <c r="K197" s="36" t="s">
        <v>16</v>
      </c>
    </row>
    <row r="198" spans="1:11" s="37" customFormat="1" ht="21.75" customHeight="1" x14ac:dyDescent="0.2">
      <c r="A198" s="29">
        <f t="shared" si="9"/>
        <v>185</v>
      </c>
      <c r="B198" s="30">
        <v>33278</v>
      </c>
      <c r="C198" s="31" t="s">
        <v>350</v>
      </c>
      <c r="D198" s="31" t="s">
        <v>351</v>
      </c>
      <c r="E198" s="31" t="s">
        <v>107</v>
      </c>
      <c r="F198" s="32">
        <f t="shared" si="12"/>
        <v>0</v>
      </c>
      <c r="G198" s="33">
        <v>0</v>
      </c>
      <c r="H198" s="33">
        <v>0</v>
      </c>
      <c r="I198" s="35"/>
      <c r="J198" s="36">
        <v>45161</v>
      </c>
      <c r="K198" s="36" t="s">
        <v>16</v>
      </c>
    </row>
    <row r="199" spans="1:11" s="37" customFormat="1" ht="21.75" customHeight="1" x14ac:dyDescent="0.2">
      <c r="A199" s="29">
        <f t="shared" si="9"/>
        <v>186</v>
      </c>
      <c r="B199" s="29">
        <v>33120</v>
      </c>
      <c r="C199" s="38" t="s">
        <v>352</v>
      </c>
      <c r="D199" s="38" t="s">
        <v>353</v>
      </c>
      <c r="E199" s="38" t="s">
        <v>71</v>
      </c>
      <c r="F199" s="39">
        <f t="shared" si="12"/>
        <v>12250</v>
      </c>
      <c r="G199" s="34">
        <v>12250</v>
      </c>
      <c r="H199" s="34">
        <v>2279.5700000000002</v>
      </c>
      <c r="I199" s="35"/>
      <c r="J199" s="36">
        <v>43696</v>
      </c>
      <c r="K199" s="36" t="s">
        <v>16</v>
      </c>
    </row>
    <row r="200" spans="1:11" s="37" customFormat="1" ht="21.75" customHeight="1" x14ac:dyDescent="0.2">
      <c r="A200" s="29">
        <f t="shared" si="9"/>
        <v>187</v>
      </c>
      <c r="B200" s="30">
        <v>33270</v>
      </c>
      <c r="C200" s="31" t="s">
        <v>354</v>
      </c>
      <c r="D200" s="31" t="s">
        <v>353</v>
      </c>
      <c r="E200" s="31" t="s">
        <v>105</v>
      </c>
      <c r="F200" s="32">
        <f t="shared" si="12"/>
        <v>96993.25</v>
      </c>
      <c r="G200" s="33">
        <v>96993.25</v>
      </c>
      <c r="H200" s="33">
        <v>56709.11</v>
      </c>
      <c r="I200" s="35"/>
      <c r="J200" s="36">
        <v>45125</v>
      </c>
      <c r="K200" s="36" t="s">
        <v>16</v>
      </c>
    </row>
    <row r="201" spans="1:11" s="37" customFormat="1" ht="21.75" customHeight="1" x14ac:dyDescent="0.2">
      <c r="A201" s="29">
        <f t="shared" si="9"/>
        <v>188</v>
      </c>
      <c r="B201" s="30">
        <v>33271</v>
      </c>
      <c r="C201" s="31" t="s">
        <v>355</v>
      </c>
      <c r="D201" s="31" t="s">
        <v>353</v>
      </c>
      <c r="E201" s="31" t="s">
        <v>105</v>
      </c>
      <c r="F201" s="32">
        <f t="shared" si="12"/>
        <v>6415</v>
      </c>
      <c r="G201" s="33">
        <v>6415</v>
      </c>
      <c r="H201" s="33">
        <v>5290.46</v>
      </c>
      <c r="I201" s="35"/>
      <c r="J201" s="36">
        <v>45125</v>
      </c>
      <c r="K201" s="36" t="s">
        <v>16</v>
      </c>
    </row>
    <row r="202" spans="1:11" s="37" customFormat="1" ht="21.75" customHeight="1" x14ac:dyDescent="0.2">
      <c r="A202" s="29">
        <f t="shared" si="9"/>
        <v>189</v>
      </c>
      <c r="B202" s="29">
        <v>31568</v>
      </c>
      <c r="C202" s="38" t="s">
        <v>356</v>
      </c>
      <c r="D202" s="38" t="s">
        <v>357</v>
      </c>
      <c r="E202" s="38" t="s">
        <v>358</v>
      </c>
      <c r="F202" s="39">
        <f t="shared" si="12"/>
        <v>31960</v>
      </c>
      <c r="G202" s="34">
        <v>31960</v>
      </c>
      <c r="H202" s="34">
        <v>16.78</v>
      </c>
      <c r="I202" s="35"/>
      <c r="J202" s="36">
        <v>41502</v>
      </c>
      <c r="K202" s="36" t="s">
        <v>16</v>
      </c>
    </row>
    <row r="203" spans="1:11" s="37" customFormat="1" ht="21.75" customHeight="1" x14ac:dyDescent="0.2">
      <c r="A203" s="29">
        <f t="shared" si="9"/>
        <v>190</v>
      </c>
      <c r="B203" s="29">
        <v>33041</v>
      </c>
      <c r="C203" s="38" t="s">
        <v>359</v>
      </c>
      <c r="D203" s="38" t="s">
        <v>357</v>
      </c>
      <c r="E203" s="38" t="s">
        <v>224</v>
      </c>
      <c r="F203" s="39">
        <f t="shared" si="12"/>
        <v>27409.07</v>
      </c>
      <c r="G203" s="34">
        <v>27409.07</v>
      </c>
      <c r="H203" s="34">
        <v>15538.03</v>
      </c>
      <c r="I203" s="35"/>
      <c r="J203" s="36">
        <v>42928</v>
      </c>
      <c r="K203" s="36" t="s">
        <v>16</v>
      </c>
    </row>
    <row r="204" spans="1:11" s="37" customFormat="1" ht="21.75" customHeight="1" x14ac:dyDescent="0.2">
      <c r="A204" s="29">
        <f t="shared" si="9"/>
        <v>191</v>
      </c>
      <c r="B204" s="29">
        <v>33256</v>
      </c>
      <c r="C204" s="38" t="s">
        <v>360</v>
      </c>
      <c r="D204" s="38" t="s">
        <v>361</v>
      </c>
      <c r="E204" s="38" t="s">
        <v>47</v>
      </c>
      <c r="F204" s="39">
        <f t="shared" si="12"/>
        <v>530800.63</v>
      </c>
      <c r="G204" s="34">
        <v>530800.63</v>
      </c>
      <c r="H204" s="34">
        <v>335266.37</v>
      </c>
      <c r="I204" s="35"/>
      <c r="J204" s="36">
        <v>45026</v>
      </c>
      <c r="K204" s="36" t="s">
        <v>16</v>
      </c>
    </row>
    <row r="205" spans="1:11" s="37" customFormat="1" ht="21.75" customHeight="1" x14ac:dyDescent="0.2">
      <c r="A205" s="29">
        <f t="shared" si="9"/>
        <v>192</v>
      </c>
      <c r="B205" s="29">
        <v>33124</v>
      </c>
      <c r="C205" s="38" t="s">
        <v>362</v>
      </c>
      <c r="D205" s="38" t="s">
        <v>363</v>
      </c>
      <c r="E205" s="38" t="s">
        <v>334</v>
      </c>
      <c r="F205" s="39">
        <f t="shared" si="12"/>
        <v>327953.58999999997</v>
      </c>
      <c r="G205" s="34">
        <v>327953.58999999997</v>
      </c>
      <c r="H205" s="34">
        <v>82852.22</v>
      </c>
      <c r="I205" s="35"/>
      <c r="J205" s="36">
        <v>43741</v>
      </c>
      <c r="K205" s="36" t="s">
        <v>16</v>
      </c>
    </row>
    <row r="206" spans="1:11" s="37" customFormat="1" ht="21.75" customHeight="1" x14ac:dyDescent="0.2">
      <c r="A206" s="29">
        <f t="shared" si="9"/>
        <v>193</v>
      </c>
      <c r="B206" s="30">
        <v>33269</v>
      </c>
      <c r="C206" s="31" t="s">
        <v>364</v>
      </c>
      <c r="D206" s="31" t="s">
        <v>365</v>
      </c>
      <c r="E206" s="31" t="s">
        <v>23</v>
      </c>
      <c r="F206" s="32">
        <f t="shared" si="12"/>
        <v>16800</v>
      </c>
      <c r="G206" s="33">
        <v>16800</v>
      </c>
      <c r="H206" s="33">
        <v>13767.97</v>
      </c>
      <c r="I206" s="35"/>
      <c r="J206" s="36">
        <v>45125</v>
      </c>
      <c r="K206" s="36" t="s">
        <v>16</v>
      </c>
    </row>
    <row r="207" spans="1:11" s="37" customFormat="1" ht="21.75" customHeight="1" x14ac:dyDescent="0.2">
      <c r="A207" s="29">
        <f t="shared" ref="A207:A270" si="13">A206+1</f>
        <v>194</v>
      </c>
      <c r="B207" s="29">
        <v>31392</v>
      </c>
      <c r="C207" s="38" t="s">
        <v>366</v>
      </c>
      <c r="D207" s="38" t="s">
        <v>367</v>
      </c>
      <c r="E207" s="38" t="s">
        <v>169</v>
      </c>
      <c r="F207" s="39">
        <f t="shared" si="12"/>
        <v>1000</v>
      </c>
      <c r="G207" s="34">
        <v>1000</v>
      </c>
      <c r="H207" s="34">
        <v>2097.33</v>
      </c>
      <c r="I207" s="35"/>
      <c r="J207" s="36">
        <v>39906</v>
      </c>
      <c r="K207" s="36" t="s">
        <v>16</v>
      </c>
    </row>
    <row r="208" spans="1:11" s="37" customFormat="1" ht="21.75" customHeight="1" x14ac:dyDescent="0.2">
      <c r="A208" s="29">
        <f t="shared" si="13"/>
        <v>195</v>
      </c>
      <c r="B208" s="45">
        <v>33092</v>
      </c>
      <c r="C208" s="47" t="s">
        <v>368</v>
      </c>
      <c r="D208" s="47" t="s">
        <v>369</v>
      </c>
      <c r="E208" s="47" t="s">
        <v>370</v>
      </c>
      <c r="F208" s="41">
        <f t="shared" si="12"/>
        <v>210238.32</v>
      </c>
      <c r="G208" s="34">
        <v>210238.32</v>
      </c>
      <c r="H208" s="34">
        <v>56.22</v>
      </c>
      <c r="I208" s="35"/>
      <c r="J208" s="36">
        <v>43398</v>
      </c>
      <c r="K208" s="36" t="s">
        <v>16</v>
      </c>
    </row>
    <row r="209" spans="1:11" s="37" customFormat="1" ht="21.75" customHeight="1" x14ac:dyDescent="0.2">
      <c r="A209" s="29">
        <f t="shared" si="13"/>
        <v>196</v>
      </c>
      <c r="B209" s="45">
        <v>33177</v>
      </c>
      <c r="C209" s="47" t="s">
        <v>371</v>
      </c>
      <c r="D209" s="47" t="s">
        <v>372</v>
      </c>
      <c r="E209" s="47" t="s">
        <v>373</v>
      </c>
      <c r="F209" s="41">
        <f t="shared" si="12"/>
        <v>24990.25</v>
      </c>
      <c r="G209" s="34">
        <v>24990.25</v>
      </c>
      <c r="H209" s="34">
        <v>478.61</v>
      </c>
      <c r="I209" s="35"/>
      <c r="J209" s="36">
        <v>44378</v>
      </c>
      <c r="K209" s="36" t="s">
        <v>16</v>
      </c>
    </row>
    <row r="210" spans="1:11" s="37" customFormat="1" ht="21.75" customHeight="1" x14ac:dyDescent="0.2">
      <c r="A210" s="29">
        <f t="shared" si="13"/>
        <v>197</v>
      </c>
      <c r="B210" s="29">
        <v>33150</v>
      </c>
      <c r="C210" s="38" t="s">
        <v>374</v>
      </c>
      <c r="D210" s="38" t="s">
        <v>375</v>
      </c>
      <c r="E210" s="38" t="s">
        <v>140</v>
      </c>
      <c r="F210" s="39">
        <f t="shared" si="12"/>
        <v>17172</v>
      </c>
      <c r="G210" s="64">
        <v>17172</v>
      </c>
      <c r="H210" s="44">
        <v>15988.5</v>
      </c>
      <c r="I210" s="35"/>
      <c r="J210" s="36">
        <v>44124</v>
      </c>
      <c r="K210" s="36" t="s">
        <v>16</v>
      </c>
    </row>
    <row r="211" spans="1:11" s="37" customFormat="1" ht="21.75" customHeight="1" x14ac:dyDescent="0.2">
      <c r="A211" s="29">
        <f t="shared" si="13"/>
        <v>198</v>
      </c>
      <c r="B211" s="29">
        <v>31526</v>
      </c>
      <c r="C211" s="38" t="s">
        <v>376</v>
      </c>
      <c r="D211" s="38" t="s">
        <v>377</v>
      </c>
      <c r="E211" s="38" t="s">
        <v>378</v>
      </c>
      <c r="F211" s="41">
        <f t="shared" si="12"/>
        <v>6000</v>
      </c>
      <c r="G211" s="34">
        <v>6000</v>
      </c>
      <c r="H211" s="34">
        <v>4999.71</v>
      </c>
      <c r="I211" s="35"/>
      <c r="J211" s="36">
        <v>41043</v>
      </c>
      <c r="K211" s="36" t="s">
        <v>16</v>
      </c>
    </row>
    <row r="212" spans="1:11" s="37" customFormat="1" ht="21.75" customHeight="1" x14ac:dyDescent="0.2">
      <c r="A212" s="29">
        <f t="shared" si="13"/>
        <v>199</v>
      </c>
      <c r="B212" s="30">
        <v>83669</v>
      </c>
      <c r="C212" s="31" t="s">
        <v>379</v>
      </c>
      <c r="D212" s="31" t="s">
        <v>380</v>
      </c>
      <c r="E212" s="65" t="s">
        <v>134</v>
      </c>
      <c r="F212" s="39">
        <f t="shared" si="12"/>
        <v>38800</v>
      </c>
      <c r="G212" s="33">
        <v>38800</v>
      </c>
      <c r="H212" s="33">
        <v>32009.33</v>
      </c>
      <c r="I212" s="35"/>
      <c r="J212" s="36">
        <v>44957</v>
      </c>
      <c r="K212" s="36" t="s">
        <v>16</v>
      </c>
    </row>
    <row r="213" spans="1:11" s="37" customFormat="1" ht="21.75" customHeight="1" x14ac:dyDescent="0.2">
      <c r="A213" s="29">
        <f t="shared" si="13"/>
        <v>200</v>
      </c>
      <c r="B213" s="29">
        <v>31572</v>
      </c>
      <c r="C213" s="38" t="s">
        <v>381</v>
      </c>
      <c r="D213" s="38" t="s">
        <v>382</v>
      </c>
      <c r="E213" s="38" t="s">
        <v>34</v>
      </c>
      <c r="F213" s="39">
        <f t="shared" si="12"/>
        <v>169919.53</v>
      </c>
      <c r="G213" s="34">
        <v>169919.53</v>
      </c>
      <c r="H213" s="34">
        <v>34.68</v>
      </c>
      <c r="I213" s="35"/>
      <c r="J213" s="36">
        <v>41544</v>
      </c>
      <c r="K213" s="36" t="s">
        <v>16</v>
      </c>
    </row>
    <row r="214" spans="1:11" s="37" customFormat="1" ht="21.75" customHeight="1" x14ac:dyDescent="0.2">
      <c r="A214" s="29">
        <f t="shared" si="13"/>
        <v>201</v>
      </c>
      <c r="B214" s="29">
        <v>31638</v>
      </c>
      <c r="C214" s="38" t="s">
        <v>383</v>
      </c>
      <c r="D214" s="38" t="s">
        <v>382</v>
      </c>
      <c r="E214" s="38" t="s">
        <v>169</v>
      </c>
      <c r="F214" s="39">
        <f t="shared" si="12"/>
        <v>118456.86</v>
      </c>
      <c r="G214" s="34">
        <v>118456.86</v>
      </c>
      <c r="H214" s="34">
        <v>16.899999999999999</v>
      </c>
      <c r="I214" s="35"/>
      <c r="J214" s="36">
        <v>42345</v>
      </c>
      <c r="K214" s="36" t="s">
        <v>16</v>
      </c>
    </row>
    <row r="215" spans="1:11" s="37" customFormat="1" ht="21.75" customHeight="1" x14ac:dyDescent="0.2">
      <c r="A215" s="29">
        <f t="shared" si="13"/>
        <v>202</v>
      </c>
      <c r="B215" s="29">
        <v>33122</v>
      </c>
      <c r="C215" s="38" t="s">
        <v>384</v>
      </c>
      <c r="D215" s="38" t="s">
        <v>385</v>
      </c>
      <c r="E215" s="38" t="s">
        <v>34</v>
      </c>
      <c r="F215" s="39">
        <f t="shared" si="12"/>
        <v>99119.739999999991</v>
      </c>
      <c r="G215" s="34">
        <v>99119.739999999991</v>
      </c>
      <c r="H215" s="34">
        <v>4999.71</v>
      </c>
      <c r="I215" s="35"/>
      <c r="J215" s="36">
        <v>43731</v>
      </c>
      <c r="K215" s="36" t="s">
        <v>16</v>
      </c>
    </row>
    <row r="216" spans="1:11" s="37" customFormat="1" ht="21.75" customHeight="1" x14ac:dyDescent="0.2">
      <c r="A216" s="29">
        <f t="shared" si="13"/>
        <v>203</v>
      </c>
      <c r="B216" s="29">
        <v>33187</v>
      </c>
      <c r="C216" s="38" t="s">
        <v>386</v>
      </c>
      <c r="D216" s="38" t="s">
        <v>385</v>
      </c>
      <c r="E216" s="38" t="s">
        <v>34</v>
      </c>
      <c r="F216" s="39">
        <f t="shared" si="12"/>
        <v>35575.43</v>
      </c>
      <c r="G216" s="34">
        <v>35575.43</v>
      </c>
      <c r="H216" s="34">
        <v>604.97</v>
      </c>
      <c r="I216" s="35"/>
      <c r="J216" s="36">
        <v>44453</v>
      </c>
      <c r="K216" s="36" t="s">
        <v>16</v>
      </c>
    </row>
    <row r="217" spans="1:11" s="37" customFormat="1" ht="21.75" customHeight="1" x14ac:dyDescent="0.2">
      <c r="A217" s="29">
        <f t="shared" si="13"/>
        <v>204</v>
      </c>
      <c r="B217" s="29">
        <v>31394</v>
      </c>
      <c r="C217" s="38" t="s">
        <v>387</v>
      </c>
      <c r="D217" s="38" t="s">
        <v>388</v>
      </c>
      <c r="E217" s="38" t="s">
        <v>87</v>
      </c>
      <c r="F217" s="39">
        <f t="shared" si="12"/>
        <v>2400</v>
      </c>
      <c r="G217" s="34">
        <v>2400</v>
      </c>
      <c r="H217" s="34">
        <v>18.920000000000002</v>
      </c>
      <c r="I217" s="35"/>
      <c r="J217" s="36">
        <v>39906</v>
      </c>
      <c r="K217" s="36" t="s">
        <v>16</v>
      </c>
    </row>
    <row r="218" spans="1:11" s="37" customFormat="1" ht="21.75" customHeight="1" x14ac:dyDescent="0.2">
      <c r="A218" s="29">
        <f t="shared" si="13"/>
        <v>205</v>
      </c>
      <c r="B218" s="29">
        <v>31459</v>
      </c>
      <c r="C218" s="38" t="s">
        <v>389</v>
      </c>
      <c r="D218" s="38" t="s">
        <v>390</v>
      </c>
      <c r="E218" s="38" t="s">
        <v>391</v>
      </c>
      <c r="F218" s="39">
        <f t="shared" si="12"/>
        <v>1667.5</v>
      </c>
      <c r="G218" s="34">
        <v>1667.5</v>
      </c>
      <c r="H218" s="34">
        <v>3014.41</v>
      </c>
      <c r="I218" s="35"/>
      <c r="J218" s="36">
        <v>40577</v>
      </c>
      <c r="K218" s="36" t="s">
        <v>16</v>
      </c>
    </row>
    <row r="219" spans="1:11" s="37" customFormat="1" ht="21.75" customHeight="1" x14ac:dyDescent="0.2">
      <c r="A219" s="29">
        <f t="shared" si="13"/>
        <v>206</v>
      </c>
      <c r="B219" s="29">
        <v>33013</v>
      </c>
      <c r="C219" s="38" t="s">
        <v>392</v>
      </c>
      <c r="D219" s="38" t="s">
        <v>393</v>
      </c>
      <c r="E219" s="38" t="s">
        <v>394</v>
      </c>
      <c r="F219" s="39">
        <f t="shared" si="12"/>
        <v>38285.019999999997</v>
      </c>
      <c r="G219" s="34">
        <v>38285.019999999997</v>
      </c>
      <c r="H219" s="34">
        <v>5035.7700000000004</v>
      </c>
      <c r="I219" s="35"/>
      <c r="J219" s="36">
        <v>42709</v>
      </c>
      <c r="K219" s="36" t="s">
        <v>16</v>
      </c>
    </row>
    <row r="220" spans="1:11" s="37" customFormat="1" ht="21.75" customHeight="1" x14ac:dyDescent="0.2">
      <c r="A220" s="29">
        <f t="shared" si="13"/>
        <v>207</v>
      </c>
      <c r="B220" s="29">
        <v>33118</v>
      </c>
      <c r="C220" s="38" t="s">
        <v>395</v>
      </c>
      <c r="D220" s="38" t="s">
        <v>393</v>
      </c>
      <c r="E220" s="38" t="s">
        <v>87</v>
      </c>
      <c r="F220" s="39">
        <f t="shared" si="12"/>
        <v>549063.28</v>
      </c>
      <c r="G220" s="34">
        <v>549063.28</v>
      </c>
      <c r="H220" s="34">
        <v>47020.65</v>
      </c>
      <c r="I220" s="35"/>
      <c r="J220" s="36">
        <v>43686</v>
      </c>
      <c r="K220" s="36" t="s">
        <v>16</v>
      </c>
    </row>
    <row r="221" spans="1:11" s="37" customFormat="1" ht="21.75" customHeight="1" x14ac:dyDescent="0.2">
      <c r="A221" s="29">
        <f t="shared" si="13"/>
        <v>208</v>
      </c>
      <c r="B221" s="29">
        <v>33182</v>
      </c>
      <c r="C221" s="38" t="s">
        <v>396</v>
      </c>
      <c r="D221" s="38" t="s">
        <v>393</v>
      </c>
      <c r="E221" s="38" t="s">
        <v>87</v>
      </c>
      <c r="F221" s="39">
        <f t="shared" si="12"/>
        <v>101312</v>
      </c>
      <c r="G221" s="34">
        <v>101312</v>
      </c>
      <c r="H221" s="34">
        <v>21490.51</v>
      </c>
      <c r="I221" s="35"/>
      <c r="J221" s="36">
        <v>44428</v>
      </c>
      <c r="K221" s="36" t="s">
        <v>16</v>
      </c>
    </row>
    <row r="222" spans="1:11" s="37" customFormat="1" ht="21.75" customHeight="1" x14ac:dyDescent="0.2">
      <c r="A222" s="29">
        <f t="shared" si="13"/>
        <v>209</v>
      </c>
      <c r="B222" s="29">
        <v>33283</v>
      </c>
      <c r="C222" s="38" t="s">
        <v>397</v>
      </c>
      <c r="D222" s="38" t="s">
        <v>398</v>
      </c>
      <c r="E222" s="38" t="s">
        <v>399</v>
      </c>
      <c r="F222" s="39">
        <f t="shared" si="12"/>
        <v>10040</v>
      </c>
      <c r="G222" s="34">
        <v>10040</v>
      </c>
      <c r="H222" s="34">
        <v>7383.38</v>
      </c>
      <c r="I222" s="35"/>
      <c r="J222" s="36">
        <v>45191</v>
      </c>
      <c r="K222" s="36" t="s">
        <v>16</v>
      </c>
    </row>
    <row r="223" spans="1:11" s="37" customFormat="1" ht="21.75" customHeight="1" x14ac:dyDescent="0.2">
      <c r="A223" s="29">
        <f t="shared" si="13"/>
        <v>210</v>
      </c>
      <c r="B223" s="29">
        <v>33284</v>
      </c>
      <c r="C223" s="38" t="s">
        <v>400</v>
      </c>
      <c r="D223" s="38" t="s">
        <v>398</v>
      </c>
      <c r="E223" s="38" t="s">
        <v>399</v>
      </c>
      <c r="F223" s="39">
        <f t="shared" si="12"/>
        <v>45827.92</v>
      </c>
      <c r="G223" s="34">
        <v>45827.92</v>
      </c>
      <c r="H223" s="34">
        <v>36734.61</v>
      </c>
      <c r="I223" s="35"/>
      <c r="J223" s="36">
        <v>45191</v>
      </c>
      <c r="K223" s="36" t="s">
        <v>16</v>
      </c>
    </row>
    <row r="224" spans="1:11" s="37" customFormat="1" ht="21.75" customHeight="1" x14ac:dyDescent="0.2">
      <c r="A224" s="29">
        <f t="shared" si="13"/>
        <v>211</v>
      </c>
      <c r="B224" s="45">
        <v>31214</v>
      </c>
      <c r="C224" s="38" t="s">
        <v>401</v>
      </c>
      <c r="D224" s="38" t="s">
        <v>402</v>
      </c>
      <c r="E224" s="38" t="s">
        <v>169</v>
      </c>
      <c r="F224" s="39">
        <f t="shared" si="12"/>
        <v>14770</v>
      </c>
      <c r="G224" s="34">
        <v>14770</v>
      </c>
      <c r="H224" s="34">
        <v>28301.83</v>
      </c>
      <c r="I224" s="35"/>
      <c r="J224" s="36">
        <v>39217</v>
      </c>
      <c r="K224" s="36" t="s">
        <v>16</v>
      </c>
    </row>
    <row r="225" spans="1:11" s="37" customFormat="1" ht="21.75" customHeight="1" x14ac:dyDescent="0.2">
      <c r="A225" s="29">
        <f t="shared" si="13"/>
        <v>212</v>
      </c>
      <c r="B225" s="29">
        <v>33153</v>
      </c>
      <c r="C225" s="38" t="s">
        <v>403</v>
      </c>
      <c r="D225" s="38" t="s">
        <v>404</v>
      </c>
      <c r="E225" s="63" t="s">
        <v>140</v>
      </c>
      <c r="F225" s="39">
        <f t="shared" si="12"/>
        <v>30111.25</v>
      </c>
      <c r="G225" s="34">
        <v>30111.25</v>
      </c>
      <c r="H225" s="34">
        <v>2935.98</v>
      </c>
      <c r="I225" s="35"/>
      <c r="J225" s="36">
        <v>44141</v>
      </c>
      <c r="K225" s="36" t="s">
        <v>16</v>
      </c>
    </row>
    <row r="226" spans="1:11" s="37" customFormat="1" ht="21.75" customHeight="1" x14ac:dyDescent="0.2">
      <c r="A226" s="29">
        <f t="shared" si="13"/>
        <v>213</v>
      </c>
      <c r="B226" s="29">
        <v>33264</v>
      </c>
      <c r="C226" s="38" t="s">
        <v>405</v>
      </c>
      <c r="D226" s="38" t="s">
        <v>406</v>
      </c>
      <c r="E226" s="47" t="s">
        <v>23</v>
      </c>
      <c r="F226" s="39">
        <f t="shared" si="12"/>
        <v>102304.78</v>
      </c>
      <c r="G226" s="34">
        <v>102304.78</v>
      </c>
      <c r="H226" s="34">
        <v>83903.24</v>
      </c>
      <c r="I226" s="35"/>
      <c r="J226" s="36">
        <v>45072</v>
      </c>
      <c r="K226" s="36" t="s">
        <v>16</v>
      </c>
    </row>
    <row r="227" spans="1:11" s="37" customFormat="1" ht="21.75" customHeight="1" x14ac:dyDescent="0.2">
      <c r="A227" s="29">
        <f t="shared" si="13"/>
        <v>214</v>
      </c>
      <c r="B227" s="66">
        <v>31595</v>
      </c>
      <c r="C227" s="47" t="s">
        <v>407</v>
      </c>
      <c r="D227" s="47" t="s">
        <v>408</v>
      </c>
      <c r="E227" s="38" t="s">
        <v>25</v>
      </c>
      <c r="F227" s="39">
        <f t="shared" si="12"/>
        <v>764414.16999999993</v>
      </c>
      <c r="G227" s="34">
        <v>764414.16999999993</v>
      </c>
      <c r="H227" s="34">
        <v>108196</v>
      </c>
      <c r="I227" s="35"/>
      <c r="J227" s="36">
        <v>41794</v>
      </c>
      <c r="K227" s="36" t="s">
        <v>16</v>
      </c>
    </row>
    <row r="228" spans="1:11" s="67" customFormat="1" ht="21.75" customHeight="1" x14ac:dyDescent="0.2">
      <c r="A228" s="29">
        <f t="shared" si="13"/>
        <v>215</v>
      </c>
      <c r="B228" s="45">
        <v>31604</v>
      </c>
      <c r="C228" s="38" t="s">
        <v>409</v>
      </c>
      <c r="D228" s="47" t="s">
        <v>408</v>
      </c>
      <c r="E228" s="38" t="s">
        <v>57</v>
      </c>
      <c r="F228" s="39">
        <f t="shared" si="12"/>
        <v>864108.62000000011</v>
      </c>
      <c r="G228" s="34">
        <v>864108.62000000011</v>
      </c>
      <c r="H228" s="34">
        <v>24662.34</v>
      </c>
      <c r="I228" s="35"/>
      <c r="J228" s="36">
        <v>41908</v>
      </c>
      <c r="K228" s="36" t="s">
        <v>16</v>
      </c>
    </row>
    <row r="229" spans="1:11" s="67" customFormat="1" ht="21.75" customHeight="1" x14ac:dyDescent="0.2">
      <c r="A229" s="29">
        <f t="shared" si="13"/>
        <v>216</v>
      </c>
      <c r="B229" s="45">
        <v>31637</v>
      </c>
      <c r="C229" s="38" t="s">
        <v>410</v>
      </c>
      <c r="D229" s="47" t="s">
        <v>408</v>
      </c>
      <c r="E229" s="38" t="s">
        <v>23</v>
      </c>
      <c r="F229" s="41">
        <f t="shared" si="12"/>
        <v>95721.46</v>
      </c>
      <c r="G229" s="34">
        <v>95721.46</v>
      </c>
      <c r="H229" s="34">
        <v>5646.89</v>
      </c>
      <c r="I229" s="35"/>
      <c r="J229" s="36">
        <v>42341</v>
      </c>
      <c r="K229" s="36" t="s">
        <v>16</v>
      </c>
    </row>
    <row r="230" spans="1:11" s="67" customFormat="1" ht="21.75" customHeight="1" x14ac:dyDescent="0.2">
      <c r="A230" s="29">
        <f t="shared" si="13"/>
        <v>217</v>
      </c>
      <c r="B230" s="45">
        <v>31648</v>
      </c>
      <c r="C230" s="38" t="s">
        <v>411</v>
      </c>
      <c r="D230" s="47" t="s">
        <v>408</v>
      </c>
      <c r="E230" s="38" t="s">
        <v>412</v>
      </c>
      <c r="F230" s="44">
        <f t="shared" si="12"/>
        <v>1150672.04</v>
      </c>
      <c r="G230" s="42">
        <v>1150672.04</v>
      </c>
      <c r="H230" s="34">
        <v>381870.05</v>
      </c>
      <c r="I230" s="35"/>
      <c r="J230" s="36">
        <v>42475</v>
      </c>
      <c r="K230" s="36" t="s">
        <v>16</v>
      </c>
    </row>
    <row r="231" spans="1:11" s="67" customFormat="1" ht="21.75" customHeight="1" x14ac:dyDescent="0.2">
      <c r="A231" s="29">
        <f t="shared" si="13"/>
        <v>218</v>
      </c>
      <c r="B231" s="45">
        <v>31675</v>
      </c>
      <c r="C231" s="38" t="s">
        <v>413</v>
      </c>
      <c r="D231" s="47" t="s">
        <v>408</v>
      </c>
      <c r="E231" s="38" t="s">
        <v>414</v>
      </c>
      <c r="F231" s="39">
        <f t="shared" si="12"/>
        <v>112484.11</v>
      </c>
      <c r="G231" s="34">
        <v>112484.11</v>
      </c>
      <c r="H231" s="34">
        <v>21036</v>
      </c>
      <c r="I231" s="35"/>
      <c r="J231" s="36">
        <v>43612</v>
      </c>
      <c r="K231" s="36" t="s">
        <v>16</v>
      </c>
    </row>
    <row r="232" spans="1:11" s="67" customFormat="1" ht="21.75" customHeight="1" x14ac:dyDescent="0.2">
      <c r="A232" s="29">
        <f t="shared" si="13"/>
        <v>219</v>
      </c>
      <c r="B232" s="45">
        <v>31678</v>
      </c>
      <c r="C232" s="38" t="str">
        <f>PROPER([2]Ativos!$B$142)</f>
        <v>Est Clin 105.452-Ichc-Hemato-Janssen</v>
      </c>
      <c r="D232" s="47" t="s">
        <v>408</v>
      </c>
      <c r="E232" s="38" t="s">
        <v>25</v>
      </c>
      <c r="F232" s="39">
        <f t="shared" si="12"/>
        <v>155225.93</v>
      </c>
      <c r="G232" s="34">
        <v>155225.93</v>
      </c>
      <c r="H232" s="34">
        <v>10979.41</v>
      </c>
      <c r="I232" s="35"/>
      <c r="J232" s="36">
        <v>43777</v>
      </c>
      <c r="K232" s="36" t="s">
        <v>16</v>
      </c>
    </row>
    <row r="233" spans="1:11" s="67" customFormat="1" ht="21.75" customHeight="1" x14ac:dyDescent="0.2">
      <c r="A233" s="29">
        <f t="shared" si="13"/>
        <v>220</v>
      </c>
      <c r="B233" s="54">
        <v>31684</v>
      </c>
      <c r="C233" s="68" t="s">
        <v>415</v>
      </c>
      <c r="D233" s="68" t="s">
        <v>408</v>
      </c>
      <c r="E233" s="68" t="s">
        <v>416</v>
      </c>
      <c r="F233" s="39">
        <f t="shared" si="12"/>
        <v>140565.71000000002</v>
      </c>
      <c r="G233" s="69">
        <v>140565.71000000002</v>
      </c>
      <c r="H233" s="34">
        <v>48432.33</v>
      </c>
      <c r="I233" s="35"/>
      <c r="J233" s="36">
        <v>44145</v>
      </c>
      <c r="K233" s="36" t="s">
        <v>16</v>
      </c>
    </row>
    <row r="234" spans="1:11" s="67" customFormat="1" ht="21.75" customHeight="1" x14ac:dyDescent="0.2">
      <c r="A234" s="29">
        <f t="shared" si="13"/>
        <v>221</v>
      </c>
      <c r="B234" s="45">
        <v>31689</v>
      </c>
      <c r="C234" s="47" t="s">
        <v>417</v>
      </c>
      <c r="D234" s="47" t="s">
        <v>408</v>
      </c>
      <c r="E234" s="47" t="s">
        <v>21</v>
      </c>
      <c r="F234" s="39">
        <f t="shared" si="12"/>
        <v>120000</v>
      </c>
      <c r="G234" s="57">
        <v>120000</v>
      </c>
      <c r="H234" s="34">
        <v>76651.06</v>
      </c>
      <c r="I234" s="35"/>
      <c r="J234" s="36">
        <v>44397</v>
      </c>
      <c r="K234" s="36" t="s">
        <v>16</v>
      </c>
    </row>
    <row r="235" spans="1:11" s="67" customFormat="1" ht="21.75" customHeight="1" x14ac:dyDescent="0.2">
      <c r="A235" s="29">
        <f t="shared" si="13"/>
        <v>222</v>
      </c>
      <c r="B235" s="45">
        <v>33007</v>
      </c>
      <c r="C235" s="47" t="s">
        <v>418</v>
      </c>
      <c r="D235" s="38" t="s">
        <v>408</v>
      </c>
      <c r="E235" s="47" t="s">
        <v>419</v>
      </c>
      <c r="F235" s="39">
        <f t="shared" si="12"/>
        <v>482964.76999999984</v>
      </c>
      <c r="G235" s="34">
        <v>482964.76999999984</v>
      </c>
      <c r="H235" s="34">
        <v>29300.22</v>
      </c>
      <c r="I235" s="35"/>
      <c r="J235" s="36">
        <v>42670</v>
      </c>
      <c r="K235" s="36" t="s">
        <v>16</v>
      </c>
    </row>
    <row r="236" spans="1:11" s="67" customFormat="1" ht="21.75" customHeight="1" x14ac:dyDescent="0.2">
      <c r="A236" s="29">
        <f t="shared" si="13"/>
        <v>223</v>
      </c>
      <c r="B236" s="45">
        <v>33036</v>
      </c>
      <c r="C236" s="47" t="s">
        <v>420</v>
      </c>
      <c r="D236" s="38" t="s">
        <v>408</v>
      </c>
      <c r="E236" s="47" t="s">
        <v>23</v>
      </c>
      <c r="F236" s="39">
        <f t="shared" si="12"/>
        <v>117801.73</v>
      </c>
      <c r="G236" s="34">
        <v>117801.73</v>
      </c>
      <c r="H236" s="34">
        <v>35320.03</v>
      </c>
      <c r="I236" s="35"/>
      <c r="J236" s="36">
        <v>42885</v>
      </c>
      <c r="K236" s="36" t="s">
        <v>16</v>
      </c>
    </row>
    <row r="237" spans="1:11" s="67" customFormat="1" ht="21.75" customHeight="1" x14ac:dyDescent="0.2">
      <c r="A237" s="29">
        <f t="shared" si="13"/>
        <v>224</v>
      </c>
      <c r="B237" s="45">
        <v>33039</v>
      </c>
      <c r="C237" s="47" t="s">
        <v>421</v>
      </c>
      <c r="D237" s="47" t="s">
        <v>408</v>
      </c>
      <c r="E237" s="47" t="s">
        <v>40</v>
      </c>
      <c r="F237" s="39">
        <f t="shared" si="12"/>
        <v>1135866.32</v>
      </c>
      <c r="G237" s="34">
        <v>1135866.32</v>
      </c>
      <c r="H237" s="34">
        <v>130249.71</v>
      </c>
      <c r="I237" s="35"/>
      <c r="J237" s="36">
        <v>42913</v>
      </c>
      <c r="K237" s="36" t="s">
        <v>16</v>
      </c>
    </row>
    <row r="238" spans="1:11" s="67" customFormat="1" ht="21.75" customHeight="1" x14ac:dyDescent="0.2">
      <c r="A238" s="29">
        <f t="shared" si="13"/>
        <v>225</v>
      </c>
      <c r="B238" s="45">
        <v>33055</v>
      </c>
      <c r="C238" s="47" t="s">
        <v>422</v>
      </c>
      <c r="D238" s="47" t="s">
        <v>408</v>
      </c>
      <c r="E238" s="47" t="s">
        <v>34</v>
      </c>
      <c r="F238" s="39">
        <f t="shared" si="12"/>
        <v>624041.25</v>
      </c>
      <c r="G238" s="57">
        <v>624041.25</v>
      </c>
      <c r="H238" s="57">
        <v>216651.11</v>
      </c>
      <c r="I238" s="35"/>
      <c r="J238" s="36">
        <v>43132</v>
      </c>
      <c r="K238" s="36" t="s">
        <v>16</v>
      </c>
    </row>
    <row r="239" spans="1:11" s="67" customFormat="1" ht="21.75" customHeight="1" x14ac:dyDescent="0.2">
      <c r="A239" s="29">
        <f t="shared" si="13"/>
        <v>226</v>
      </c>
      <c r="B239" s="54">
        <v>33056</v>
      </c>
      <c r="C239" s="47" t="s">
        <v>423</v>
      </c>
      <c r="D239" s="47" t="s">
        <v>408</v>
      </c>
      <c r="E239" s="47" t="s">
        <v>424</v>
      </c>
      <c r="F239" s="39">
        <f t="shared" si="12"/>
        <v>1313533.1200000003</v>
      </c>
      <c r="G239" s="42">
        <v>1313533.1200000003</v>
      </c>
      <c r="H239" s="34">
        <v>40622.21</v>
      </c>
      <c r="I239" s="35"/>
      <c r="J239" s="36">
        <v>43136</v>
      </c>
      <c r="K239" s="36" t="s">
        <v>16</v>
      </c>
    </row>
    <row r="240" spans="1:11" s="67" customFormat="1" ht="21.75" customHeight="1" x14ac:dyDescent="0.2">
      <c r="A240" s="29">
        <f t="shared" si="13"/>
        <v>227</v>
      </c>
      <c r="B240" s="54">
        <v>33067</v>
      </c>
      <c r="C240" s="47" t="s">
        <v>425</v>
      </c>
      <c r="D240" s="68" t="s">
        <v>408</v>
      </c>
      <c r="E240" s="47" t="s">
        <v>169</v>
      </c>
      <c r="F240" s="41">
        <f t="shared" si="12"/>
        <v>3144664.56</v>
      </c>
      <c r="G240" s="34">
        <v>3144664.56</v>
      </c>
      <c r="H240" s="34">
        <v>555722.25</v>
      </c>
      <c r="I240" s="35"/>
      <c r="J240" s="36">
        <v>43241</v>
      </c>
      <c r="K240" s="36" t="s">
        <v>16</v>
      </c>
    </row>
    <row r="241" spans="1:11" s="67" customFormat="1" ht="21.75" customHeight="1" x14ac:dyDescent="0.2">
      <c r="A241" s="29">
        <f t="shared" si="13"/>
        <v>228</v>
      </c>
      <c r="B241" s="66">
        <v>33084</v>
      </c>
      <c r="C241" s="63" t="s">
        <v>426</v>
      </c>
      <c r="D241" s="63" t="s">
        <v>408</v>
      </c>
      <c r="E241" s="38" t="s">
        <v>27</v>
      </c>
      <c r="F241" s="39">
        <f t="shared" si="12"/>
        <v>223691.64000000004</v>
      </c>
      <c r="G241" s="70">
        <v>223691.64000000004</v>
      </c>
      <c r="H241" s="44">
        <v>398.54</v>
      </c>
      <c r="I241" s="35"/>
      <c r="J241" s="36">
        <v>43306</v>
      </c>
      <c r="K241" s="36" t="s">
        <v>16</v>
      </c>
    </row>
    <row r="242" spans="1:11" s="67" customFormat="1" ht="21.75" customHeight="1" x14ac:dyDescent="0.2">
      <c r="A242" s="29">
        <f t="shared" si="13"/>
        <v>229</v>
      </c>
      <c r="B242" s="54">
        <v>33090</v>
      </c>
      <c r="C242" s="68" t="s">
        <v>427</v>
      </c>
      <c r="D242" s="68" t="s">
        <v>408</v>
      </c>
      <c r="E242" s="47" t="s">
        <v>274</v>
      </c>
      <c r="F242" s="39">
        <f t="shared" si="12"/>
        <v>594481.69000000006</v>
      </c>
      <c r="G242" s="57">
        <v>594481.69000000006</v>
      </c>
      <c r="H242" s="57">
        <v>40638.11</v>
      </c>
      <c r="I242" s="35"/>
      <c r="J242" s="36">
        <v>43342</v>
      </c>
      <c r="K242" s="36" t="s">
        <v>16</v>
      </c>
    </row>
    <row r="243" spans="1:11" s="67" customFormat="1" ht="21.75" customHeight="1" x14ac:dyDescent="0.2">
      <c r="A243" s="29">
        <f t="shared" si="13"/>
        <v>230</v>
      </c>
      <c r="B243" s="54">
        <v>33093</v>
      </c>
      <c r="C243" s="47" t="s">
        <v>428</v>
      </c>
      <c r="D243" s="47" t="s">
        <v>408</v>
      </c>
      <c r="E243" s="38" t="s">
        <v>34</v>
      </c>
      <c r="F243" s="39">
        <f t="shared" si="12"/>
        <v>424169.54</v>
      </c>
      <c r="G243" s="57">
        <v>424169.54</v>
      </c>
      <c r="H243" s="57">
        <v>204627.26</v>
      </c>
      <c r="I243" s="35"/>
      <c r="J243" s="36">
        <v>43397</v>
      </c>
      <c r="K243" s="36" t="s">
        <v>16</v>
      </c>
    </row>
    <row r="244" spans="1:11" s="37" customFormat="1" ht="21.75" customHeight="1" x14ac:dyDescent="0.2">
      <c r="A244" s="29">
        <f t="shared" si="13"/>
        <v>231</v>
      </c>
      <c r="B244" s="54">
        <v>33097</v>
      </c>
      <c r="C244" s="47" t="s">
        <v>429</v>
      </c>
      <c r="D244" s="71" t="s">
        <v>408</v>
      </c>
      <c r="E244" s="68" t="s">
        <v>430</v>
      </c>
      <c r="F244" s="72">
        <f t="shared" si="12"/>
        <v>463389</v>
      </c>
      <c r="G244" s="57">
        <v>463389</v>
      </c>
      <c r="H244" s="57">
        <v>164897.65</v>
      </c>
      <c r="I244" s="35"/>
      <c r="J244" s="36">
        <v>43423</v>
      </c>
      <c r="K244" s="36" t="s">
        <v>16</v>
      </c>
    </row>
    <row r="245" spans="1:11" s="37" customFormat="1" ht="21.75" customHeight="1" x14ac:dyDescent="0.2">
      <c r="A245" s="29">
        <f t="shared" si="13"/>
        <v>232</v>
      </c>
      <c r="B245" s="73">
        <v>33103</v>
      </c>
      <c r="C245" s="47" t="s">
        <v>431</v>
      </c>
      <c r="D245" s="74" t="s">
        <v>408</v>
      </c>
      <c r="E245" s="47" t="s">
        <v>412</v>
      </c>
      <c r="F245" s="75">
        <f t="shared" si="12"/>
        <v>1374896.45</v>
      </c>
      <c r="G245" s="42">
        <v>1374896.45</v>
      </c>
      <c r="H245" s="34">
        <v>407378.9</v>
      </c>
      <c r="I245" s="35"/>
      <c r="J245" s="36">
        <v>43558</v>
      </c>
      <c r="K245" s="36" t="s">
        <v>16</v>
      </c>
    </row>
    <row r="246" spans="1:11" s="37" customFormat="1" ht="21.75" customHeight="1" x14ac:dyDescent="0.2">
      <c r="A246" s="29">
        <f t="shared" si="13"/>
        <v>233</v>
      </c>
      <c r="B246" s="73">
        <v>33125</v>
      </c>
      <c r="C246" s="47" t="s">
        <v>432</v>
      </c>
      <c r="D246" s="74" t="s">
        <v>408</v>
      </c>
      <c r="E246" s="47" t="s">
        <v>433</v>
      </c>
      <c r="F246" s="75">
        <f t="shared" si="12"/>
        <v>358519.05000000005</v>
      </c>
      <c r="G246" s="34">
        <v>358519.05000000005</v>
      </c>
      <c r="H246" s="34">
        <v>161040.70000000001</v>
      </c>
      <c r="I246" s="35"/>
      <c r="J246" s="36">
        <v>43755</v>
      </c>
      <c r="K246" s="36" t="s">
        <v>16</v>
      </c>
    </row>
    <row r="247" spans="1:11" s="37" customFormat="1" ht="21.75" customHeight="1" x14ac:dyDescent="0.2">
      <c r="A247" s="29">
        <f t="shared" si="13"/>
        <v>234</v>
      </c>
      <c r="B247" s="73">
        <v>33126</v>
      </c>
      <c r="C247" s="47" t="s">
        <v>434</v>
      </c>
      <c r="D247" s="74" t="s">
        <v>408</v>
      </c>
      <c r="E247" s="47" t="s">
        <v>435</v>
      </c>
      <c r="F247" s="39">
        <f t="shared" si="12"/>
        <v>938937.55</v>
      </c>
      <c r="G247" s="34">
        <v>938937.55</v>
      </c>
      <c r="H247" s="34">
        <v>2982.55</v>
      </c>
      <c r="I247" s="35"/>
      <c r="J247" s="36">
        <v>43755</v>
      </c>
      <c r="K247" s="36" t="s">
        <v>16</v>
      </c>
    </row>
    <row r="248" spans="1:11" s="37" customFormat="1" ht="21.75" customHeight="1" x14ac:dyDescent="0.2">
      <c r="A248" s="29">
        <f t="shared" si="13"/>
        <v>235</v>
      </c>
      <c r="B248" s="73">
        <v>33130</v>
      </c>
      <c r="C248" s="47" t="s">
        <v>436</v>
      </c>
      <c r="D248" s="74" t="s">
        <v>408</v>
      </c>
      <c r="E248" s="47" t="s">
        <v>34</v>
      </c>
      <c r="F248" s="75">
        <f t="shared" si="12"/>
        <v>327652.61999999994</v>
      </c>
      <c r="G248" s="34">
        <v>327652.61999999994</v>
      </c>
      <c r="H248" s="34">
        <v>176952.95999999999</v>
      </c>
      <c r="I248" s="35"/>
      <c r="J248" s="36">
        <v>43810</v>
      </c>
      <c r="K248" s="36" t="s">
        <v>16</v>
      </c>
    </row>
    <row r="249" spans="1:11" s="35" customFormat="1" ht="21.75" customHeight="1" x14ac:dyDescent="0.2">
      <c r="A249" s="29">
        <f t="shared" si="13"/>
        <v>236</v>
      </c>
      <c r="B249" s="73">
        <v>33131</v>
      </c>
      <c r="C249" s="47" t="s">
        <v>437</v>
      </c>
      <c r="D249" s="74" t="s">
        <v>408</v>
      </c>
      <c r="E249" s="47" t="s">
        <v>438</v>
      </c>
      <c r="F249" s="76">
        <f t="shared" si="12"/>
        <v>6352.5</v>
      </c>
      <c r="G249" s="34">
        <v>6352.5</v>
      </c>
      <c r="H249" s="34">
        <v>5839.47</v>
      </c>
      <c r="J249" s="36">
        <v>43810</v>
      </c>
      <c r="K249" s="36" t="s">
        <v>16</v>
      </c>
    </row>
    <row r="250" spans="1:11" s="37" customFormat="1" ht="21.75" customHeight="1" x14ac:dyDescent="0.2">
      <c r="A250" s="29">
        <f t="shared" si="13"/>
        <v>237</v>
      </c>
      <c r="B250" s="73">
        <v>33138</v>
      </c>
      <c r="C250" s="47" t="str">
        <f>PROPER([5]Planilha1!$B$257)</f>
        <v>Est Clin Ag348-C-006-Ichc-Hemato-Covance</v>
      </c>
      <c r="D250" s="74" t="s">
        <v>408</v>
      </c>
      <c r="E250" s="47" t="s">
        <v>274</v>
      </c>
      <c r="F250" s="39">
        <f t="shared" si="12"/>
        <v>87256.54</v>
      </c>
      <c r="G250" s="34">
        <v>87256.54</v>
      </c>
      <c r="H250" s="34">
        <v>20398.900000000001</v>
      </c>
      <c r="I250" s="35"/>
      <c r="J250" s="36">
        <v>43956</v>
      </c>
      <c r="K250" s="36" t="s">
        <v>16</v>
      </c>
    </row>
    <row r="251" spans="1:11" s="37" customFormat="1" ht="21.75" customHeight="1" x14ac:dyDescent="0.2">
      <c r="A251" s="29">
        <f t="shared" si="13"/>
        <v>238</v>
      </c>
      <c r="B251" s="73">
        <v>33139</v>
      </c>
      <c r="C251" s="47" t="s">
        <v>439</v>
      </c>
      <c r="D251" s="74" t="s">
        <v>408</v>
      </c>
      <c r="E251" s="68" t="s">
        <v>34</v>
      </c>
      <c r="F251" s="39">
        <f t="shared" si="12"/>
        <v>60763.65</v>
      </c>
      <c r="G251" s="34">
        <v>60763.65</v>
      </c>
      <c r="H251" s="34">
        <v>35977.410000000003</v>
      </c>
      <c r="I251" s="35"/>
      <c r="J251" s="36">
        <v>44004</v>
      </c>
      <c r="K251" s="36" t="s">
        <v>16</v>
      </c>
    </row>
    <row r="252" spans="1:11" s="37" customFormat="1" ht="21.75" customHeight="1" x14ac:dyDescent="0.2">
      <c r="A252" s="29">
        <f t="shared" si="13"/>
        <v>239</v>
      </c>
      <c r="B252" s="77">
        <v>33149</v>
      </c>
      <c r="C252" s="47" t="s">
        <v>440</v>
      </c>
      <c r="D252" s="47" t="s">
        <v>408</v>
      </c>
      <c r="E252" s="68" t="s">
        <v>424</v>
      </c>
      <c r="F252" s="75">
        <f t="shared" si="12"/>
        <v>640529.78</v>
      </c>
      <c r="G252" s="34">
        <v>640529.78</v>
      </c>
      <c r="H252" s="34">
        <v>424982.58</v>
      </c>
      <c r="I252" s="35"/>
      <c r="J252" s="36">
        <v>44118</v>
      </c>
      <c r="K252" s="36" t="s">
        <v>16</v>
      </c>
    </row>
    <row r="253" spans="1:11" s="37" customFormat="1" ht="21.75" customHeight="1" x14ac:dyDescent="0.2">
      <c r="A253" s="29">
        <f t="shared" si="13"/>
        <v>240</v>
      </c>
      <c r="B253" s="73">
        <v>33154</v>
      </c>
      <c r="C253" s="47" t="s">
        <v>441</v>
      </c>
      <c r="D253" s="74" t="s">
        <v>408</v>
      </c>
      <c r="E253" s="68" t="s">
        <v>187</v>
      </c>
      <c r="F253" s="75">
        <f t="shared" si="12"/>
        <v>1032267.74</v>
      </c>
      <c r="G253" s="34">
        <v>1032267.74</v>
      </c>
      <c r="H253" s="34">
        <v>269956.21000000002</v>
      </c>
      <c r="I253" s="35"/>
      <c r="J253" s="36">
        <v>44154</v>
      </c>
      <c r="K253" s="36" t="s">
        <v>16</v>
      </c>
    </row>
    <row r="254" spans="1:11" s="37" customFormat="1" ht="21.75" customHeight="1" x14ac:dyDescent="0.2">
      <c r="A254" s="29">
        <f t="shared" si="13"/>
        <v>241</v>
      </c>
      <c r="B254" s="73">
        <v>33156</v>
      </c>
      <c r="C254" s="47" t="str">
        <f>PROPER([6]Ativos!$B$262)</f>
        <v>Est Clin Dreamm7 207503-Ichc-Hemato-Gsk</v>
      </c>
      <c r="D254" s="74" t="s">
        <v>408</v>
      </c>
      <c r="E254" s="47" t="s">
        <v>128</v>
      </c>
      <c r="F254" s="75">
        <f t="shared" si="12"/>
        <v>1864906.4599999997</v>
      </c>
      <c r="G254" s="42">
        <v>1864906.4599999997</v>
      </c>
      <c r="H254" s="34">
        <v>484970.53</v>
      </c>
      <c r="I254" s="35"/>
      <c r="J254" s="36">
        <v>44209</v>
      </c>
      <c r="K254" s="36" t="s">
        <v>16</v>
      </c>
    </row>
    <row r="255" spans="1:11" s="37" customFormat="1" ht="21.75" customHeight="1" x14ac:dyDescent="0.2">
      <c r="A255" s="29">
        <f t="shared" si="13"/>
        <v>242</v>
      </c>
      <c r="B255" s="73">
        <v>33157</v>
      </c>
      <c r="C255" s="47" t="s">
        <v>442</v>
      </c>
      <c r="D255" s="74" t="s">
        <v>408</v>
      </c>
      <c r="E255" s="47" t="s">
        <v>187</v>
      </c>
      <c r="F255" s="76">
        <f t="shared" si="12"/>
        <v>15084.45</v>
      </c>
      <c r="G255" s="34">
        <v>15084.45</v>
      </c>
      <c r="H255" s="34">
        <v>13873.39</v>
      </c>
      <c r="I255" s="35"/>
      <c r="J255" s="36">
        <v>44159</v>
      </c>
      <c r="K255" s="36" t="s">
        <v>16</v>
      </c>
    </row>
    <row r="256" spans="1:11" s="37" customFormat="1" ht="21.75" customHeight="1" x14ac:dyDescent="0.2">
      <c r="A256" s="29">
        <f t="shared" si="13"/>
        <v>243</v>
      </c>
      <c r="B256" s="73">
        <v>33160</v>
      </c>
      <c r="C256" s="47" t="s">
        <v>443</v>
      </c>
      <c r="D256" s="74" t="s">
        <v>408</v>
      </c>
      <c r="E256" s="47" t="s">
        <v>444</v>
      </c>
      <c r="F256" s="76">
        <f t="shared" ref="F256:F266" si="14">G256</f>
        <v>67142.42</v>
      </c>
      <c r="G256" s="34">
        <v>67142.42</v>
      </c>
      <c r="H256" s="34">
        <v>51191.24</v>
      </c>
      <c r="I256" s="35"/>
      <c r="J256" s="36">
        <v>44210</v>
      </c>
      <c r="K256" s="36" t="s">
        <v>16</v>
      </c>
    </row>
    <row r="257" spans="1:11" s="37" customFormat="1" ht="21.75" customHeight="1" x14ac:dyDescent="0.2">
      <c r="A257" s="29">
        <f t="shared" si="13"/>
        <v>244</v>
      </c>
      <c r="B257" s="73">
        <v>33164</v>
      </c>
      <c r="C257" s="47" t="s">
        <v>445</v>
      </c>
      <c r="D257" s="74" t="s">
        <v>408</v>
      </c>
      <c r="E257" s="47" t="s">
        <v>274</v>
      </c>
      <c r="F257" s="76">
        <f t="shared" si="14"/>
        <v>61954.43</v>
      </c>
      <c r="G257" s="34">
        <v>61954.43</v>
      </c>
      <c r="H257" s="34">
        <v>29720.31</v>
      </c>
      <c r="I257" s="35"/>
      <c r="J257" s="36">
        <v>44238</v>
      </c>
      <c r="K257" s="36" t="s">
        <v>16</v>
      </c>
    </row>
    <row r="258" spans="1:11" s="37" customFormat="1" ht="21.75" customHeight="1" x14ac:dyDescent="0.2">
      <c r="A258" s="29">
        <f t="shared" si="13"/>
        <v>245</v>
      </c>
      <c r="B258" s="73">
        <v>33166</v>
      </c>
      <c r="C258" s="47" t="s">
        <v>446</v>
      </c>
      <c r="D258" s="74" t="s">
        <v>408</v>
      </c>
      <c r="E258" s="47" t="s">
        <v>444</v>
      </c>
      <c r="F258" s="75">
        <f t="shared" si="14"/>
        <v>118610.81</v>
      </c>
      <c r="G258" s="34">
        <v>118610.81</v>
      </c>
      <c r="H258" s="34">
        <v>57184.959999999999</v>
      </c>
      <c r="I258" s="35"/>
      <c r="J258" s="36">
        <v>44270</v>
      </c>
      <c r="K258" s="36" t="s">
        <v>16</v>
      </c>
    </row>
    <row r="259" spans="1:11" s="37" customFormat="1" ht="21.75" customHeight="1" x14ac:dyDescent="0.2">
      <c r="A259" s="29">
        <f t="shared" si="13"/>
        <v>246</v>
      </c>
      <c r="B259" s="73">
        <v>33190</v>
      </c>
      <c r="C259" s="47" t="s">
        <v>447</v>
      </c>
      <c r="D259" s="74" t="s">
        <v>408</v>
      </c>
      <c r="E259" s="47" t="s">
        <v>448</v>
      </c>
      <c r="F259" s="76">
        <f t="shared" si="14"/>
        <v>9375</v>
      </c>
      <c r="G259" s="34">
        <v>9375</v>
      </c>
      <c r="H259" s="34">
        <v>8670.59</v>
      </c>
      <c r="I259" s="35"/>
      <c r="J259" s="36">
        <v>44453</v>
      </c>
      <c r="K259" s="36" t="s">
        <v>16</v>
      </c>
    </row>
    <row r="260" spans="1:11" s="37" customFormat="1" ht="21.75" customHeight="1" x14ac:dyDescent="0.2">
      <c r="A260" s="29">
        <f t="shared" si="13"/>
        <v>247</v>
      </c>
      <c r="B260" s="73">
        <v>33191</v>
      </c>
      <c r="C260" s="47" t="s">
        <v>449</v>
      </c>
      <c r="D260" s="74" t="s">
        <v>408</v>
      </c>
      <c r="E260" s="47" t="s">
        <v>424</v>
      </c>
      <c r="F260" s="75">
        <f t="shared" si="14"/>
        <v>5473941.4100000001</v>
      </c>
      <c r="G260" s="34">
        <v>5473941.4100000001</v>
      </c>
      <c r="H260" s="34">
        <v>1536878.85</v>
      </c>
      <c r="I260" s="35"/>
      <c r="J260" s="36">
        <v>44469</v>
      </c>
      <c r="K260" s="36" t="s">
        <v>16</v>
      </c>
    </row>
    <row r="261" spans="1:11" s="37" customFormat="1" ht="21.75" customHeight="1" x14ac:dyDescent="0.2">
      <c r="A261" s="29">
        <f t="shared" si="13"/>
        <v>248</v>
      </c>
      <c r="B261" s="78">
        <v>33192</v>
      </c>
      <c r="C261" s="51" t="s">
        <v>450</v>
      </c>
      <c r="D261" s="79" t="s">
        <v>408</v>
      </c>
      <c r="E261" s="51" t="s">
        <v>21</v>
      </c>
      <c r="F261" s="76">
        <f t="shared" si="14"/>
        <v>42265</v>
      </c>
      <c r="G261" s="33">
        <v>42265</v>
      </c>
      <c r="H261" s="34">
        <v>35779.83</v>
      </c>
      <c r="I261" s="35"/>
      <c r="J261" s="36">
        <v>44470</v>
      </c>
      <c r="K261" s="36" t="s">
        <v>16</v>
      </c>
    </row>
    <row r="262" spans="1:11" s="37" customFormat="1" ht="21.75" customHeight="1" x14ac:dyDescent="0.2">
      <c r="A262" s="29">
        <f t="shared" si="13"/>
        <v>249</v>
      </c>
      <c r="B262" s="73">
        <v>33195</v>
      </c>
      <c r="C262" s="47" t="s">
        <v>451</v>
      </c>
      <c r="D262" s="74" t="s">
        <v>408</v>
      </c>
      <c r="E262" s="47" t="s">
        <v>399</v>
      </c>
      <c r="F262" s="76">
        <f t="shared" si="14"/>
        <v>73476.760000000009</v>
      </c>
      <c r="G262" s="42">
        <v>73476.760000000009</v>
      </c>
      <c r="H262" s="34">
        <v>57792.639999999999</v>
      </c>
      <c r="I262" s="35"/>
      <c r="J262" s="36">
        <v>44551</v>
      </c>
      <c r="K262" s="36" t="s">
        <v>16</v>
      </c>
    </row>
    <row r="263" spans="1:11" s="37" customFormat="1" ht="21.75" customHeight="1" x14ac:dyDescent="0.2">
      <c r="A263" s="29">
        <f t="shared" si="13"/>
        <v>250</v>
      </c>
      <c r="B263" s="73">
        <v>33196</v>
      </c>
      <c r="C263" s="47" t="s">
        <v>452</v>
      </c>
      <c r="D263" s="74" t="s">
        <v>408</v>
      </c>
      <c r="E263" s="47" t="s">
        <v>399</v>
      </c>
      <c r="F263" s="76">
        <f t="shared" si="14"/>
        <v>21403.01</v>
      </c>
      <c r="G263" s="34">
        <v>21403.01</v>
      </c>
      <c r="H263" s="34">
        <v>19569.59</v>
      </c>
      <c r="I263" s="35"/>
      <c r="J263" s="36">
        <v>44551</v>
      </c>
      <c r="K263" s="36" t="s">
        <v>16</v>
      </c>
    </row>
    <row r="264" spans="1:11" s="37" customFormat="1" ht="21.75" customHeight="1" x14ac:dyDescent="0.2">
      <c r="A264" s="29">
        <f t="shared" si="13"/>
        <v>251</v>
      </c>
      <c r="B264" s="73">
        <v>33198</v>
      </c>
      <c r="C264" s="47" t="str">
        <f>PROPER([3]Todos!$B$859)</f>
        <v>Est Clin M15-954 - Ichc - Hemato-Abbvie</v>
      </c>
      <c r="D264" s="74" t="s">
        <v>408</v>
      </c>
      <c r="E264" s="47" t="s">
        <v>21</v>
      </c>
      <c r="F264" s="75">
        <f t="shared" si="14"/>
        <v>423364.26</v>
      </c>
      <c r="G264" s="34">
        <v>423364.26</v>
      </c>
      <c r="H264" s="34">
        <v>190088.99</v>
      </c>
      <c r="I264" s="35"/>
      <c r="J264" s="36">
        <v>44601</v>
      </c>
      <c r="K264" s="36" t="s">
        <v>16</v>
      </c>
    </row>
    <row r="265" spans="1:11" s="37" customFormat="1" ht="21.75" customHeight="1" x14ac:dyDescent="0.2">
      <c r="A265" s="29">
        <f t="shared" si="13"/>
        <v>252</v>
      </c>
      <c r="B265" s="73">
        <v>33201</v>
      </c>
      <c r="C265" s="47" t="str">
        <f>PROPER([3]Todos!$B$862)</f>
        <v>Estclin Mo40598-Ichc-Hemato-Roche</v>
      </c>
      <c r="D265" s="74" t="s">
        <v>408</v>
      </c>
      <c r="E265" s="47" t="s">
        <v>87</v>
      </c>
      <c r="F265" s="75">
        <f t="shared" si="14"/>
        <v>2311950.5499999998</v>
      </c>
      <c r="G265" s="34">
        <v>2311950.5499999998</v>
      </c>
      <c r="H265" s="34">
        <v>1073754.21</v>
      </c>
      <c r="I265" s="35"/>
      <c r="J265" s="36">
        <v>44628</v>
      </c>
      <c r="K265" s="36" t="s">
        <v>16</v>
      </c>
    </row>
    <row r="266" spans="1:11" s="37" customFormat="1" ht="21.75" customHeight="1" x14ac:dyDescent="0.2">
      <c r="A266" s="29">
        <f t="shared" si="13"/>
        <v>253</v>
      </c>
      <c r="B266" s="73">
        <v>33205</v>
      </c>
      <c r="C266" s="47" t="s">
        <v>453</v>
      </c>
      <c r="D266" s="74" t="s">
        <v>408</v>
      </c>
      <c r="E266" s="47" t="s">
        <v>23</v>
      </c>
      <c r="F266" s="76">
        <f t="shared" si="14"/>
        <v>37837.820000000007</v>
      </c>
      <c r="G266" s="34">
        <v>37837.820000000007</v>
      </c>
      <c r="H266" s="34">
        <v>31499.56</v>
      </c>
      <c r="I266" s="35"/>
      <c r="J266" s="36">
        <v>44657</v>
      </c>
      <c r="K266" s="36" t="s">
        <v>16</v>
      </c>
    </row>
    <row r="267" spans="1:11" s="37" customFormat="1" ht="21.75" customHeight="1" x14ac:dyDescent="0.2">
      <c r="A267" s="29">
        <f t="shared" si="13"/>
        <v>254</v>
      </c>
      <c r="B267" s="73">
        <v>33206</v>
      </c>
      <c r="C267" s="47" t="s">
        <v>454</v>
      </c>
      <c r="D267" s="38" t="s">
        <v>408</v>
      </c>
      <c r="E267" s="51" t="s">
        <v>21</v>
      </c>
      <c r="F267" s="76" t="s">
        <v>15</v>
      </c>
      <c r="G267" s="75">
        <v>13951.6</v>
      </c>
      <c r="H267" s="75">
        <v>12024.22</v>
      </c>
      <c r="I267" s="35"/>
      <c r="J267" s="36">
        <v>44678</v>
      </c>
      <c r="K267" s="36" t="s">
        <v>16</v>
      </c>
    </row>
    <row r="268" spans="1:11" s="37" customFormat="1" ht="21.75" customHeight="1" x14ac:dyDescent="0.2">
      <c r="A268" s="29">
        <f t="shared" si="13"/>
        <v>255</v>
      </c>
      <c r="B268" s="73">
        <v>33207</v>
      </c>
      <c r="C268" s="47" t="s">
        <v>455</v>
      </c>
      <c r="D268" s="74" t="s">
        <v>408</v>
      </c>
      <c r="E268" s="47" t="s">
        <v>224</v>
      </c>
      <c r="F268" s="76" t="s">
        <v>15</v>
      </c>
      <c r="G268" s="75">
        <v>0</v>
      </c>
      <c r="H268" s="75">
        <v>0</v>
      </c>
      <c r="I268" s="35"/>
      <c r="J268" s="36">
        <v>44678</v>
      </c>
      <c r="K268" s="36" t="s">
        <v>16</v>
      </c>
    </row>
    <row r="269" spans="1:11" s="37" customFormat="1" ht="21.75" customHeight="1" x14ac:dyDescent="0.2">
      <c r="A269" s="29">
        <f t="shared" si="13"/>
        <v>256</v>
      </c>
      <c r="B269" s="73">
        <v>31697</v>
      </c>
      <c r="C269" s="50" t="s">
        <v>456</v>
      </c>
      <c r="D269" s="74" t="s">
        <v>408</v>
      </c>
      <c r="E269" s="51" t="s">
        <v>343</v>
      </c>
      <c r="F269" s="39">
        <f>G269</f>
        <v>205657.4</v>
      </c>
      <c r="G269" s="75">
        <v>205657.4</v>
      </c>
      <c r="H269" s="75">
        <v>129924.49</v>
      </c>
      <c r="I269" s="35"/>
      <c r="J269" s="36">
        <v>44768</v>
      </c>
      <c r="K269" s="36" t="s">
        <v>16</v>
      </c>
    </row>
    <row r="270" spans="1:11" s="37" customFormat="1" ht="21.75" customHeight="1" x14ac:dyDescent="0.2">
      <c r="A270" s="29">
        <f t="shared" si="13"/>
        <v>257</v>
      </c>
      <c r="B270" s="73">
        <v>33217</v>
      </c>
      <c r="C270" s="50" t="s">
        <v>457</v>
      </c>
      <c r="D270" s="74" t="s">
        <v>408</v>
      </c>
      <c r="E270" s="51" t="s">
        <v>159</v>
      </c>
      <c r="F270" s="39">
        <f>G270</f>
        <v>7179.46</v>
      </c>
      <c r="G270" s="75">
        <v>7179.46</v>
      </c>
      <c r="H270" s="75">
        <v>4832.78</v>
      </c>
      <c r="I270" s="35"/>
      <c r="J270" s="36">
        <v>44782</v>
      </c>
      <c r="K270" s="36" t="s">
        <v>16</v>
      </c>
    </row>
    <row r="271" spans="1:11" s="37" customFormat="1" ht="21.75" customHeight="1" x14ac:dyDescent="0.2">
      <c r="A271" s="29">
        <f t="shared" ref="A271:A315" si="15">A270+1</f>
        <v>258</v>
      </c>
      <c r="B271" s="73">
        <v>33220</v>
      </c>
      <c r="C271" s="47" t="s">
        <v>458</v>
      </c>
      <c r="D271" s="74" t="s">
        <v>408</v>
      </c>
      <c r="E271" s="47" t="s">
        <v>81</v>
      </c>
      <c r="F271" s="39">
        <f>G271</f>
        <v>74696.31</v>
      </c>
      <c r="G271" s="75">
        <v>74696.31</v>
      </c>
      <c r="H271" s="75">
        <v>63942.53</v>
      </c>
      <c r="I271" s="35"/>
      <c r="J271" s="36">
        <v>44806</v>
      </c>
      <c r="K271" s="36" t="s">
        <v>16</v>
      </c>
    </row>
    <row r="272" spans="1:11" s="37" customFormat="1" ht="21.75" customHeight="1" x14ac:dyDescent="0.2">
      <c r="A272" s="29">
        <f t="shared" si="15"/>
        <v>259</v>
      </c>
      <c r="B272" s="78">
        <v>33224</v>
      </c>
      <c r="C272" s="47" t="s">
        <v>459</v>
      </c>
      <c r="D272" s="38" t="s">
        <v>408</v>
      </c>
      <c r="E272" s="47" t="s">
        <v>34</v>
      </c>
      <c r="F272" s="44">
        <f>G272</f>
        <v>24210.899999999998</v>
      </c>
      <c r="G272" s="75">
        <v>24210.899999999998</v>
      </c>
      <c r="H272" s="75">
        <v>20406.849999999999</v>
      </c>
      <c r="I272" s="35"/>
      <c r="J272" s="36">
        <v>44839</v>
      </c>
      <c r="K272" s="36" t="s">
        <v>16</v>
      </c>
    </row>
    <row r="273" spans="1:11" s="37" customFormat="1" ht="21.75" customHeight="1" x14ac:dyDescent="0.2">
      <c r="A273" s="29">
        <f t="shared" si="15"/>
        <v>260</v>
      </c>
      <c r="B273" s="73">
        <v>33227</v>
      </c>
      <c r="C273" s="47" t="s">
        <v>460</v>
      </c>
      <c r="D273" s="38" t="s">
        <v>408</v>
      </c>
      <c r="E273" s="47" t="s">
        <v>159</v>
      </c>
      <c r="F273" s="80" t="s">
        <v>15</v>
      </c>
      <c r="G273" s="75">
        <v>0</v>
      </c>
      <c r="H273" s="75">
        <v>0</v>
      </c>
      <c r="I273" s="35"/>
      <c r="J273" s="36">
        <v>44876</v>
      </c>
      <c r="K273" s="36" t="s">
        <v>16</v>
      </c>
    </row>
    <row r="274" spans="1:11" s="37" customFormat="1" ht="21.75" customHeight="1" x14ac:dyDescent="0.2">
      <c r="A274" s="29">
        <f t="shared" si="15"/>
        <v>261</v>
      </c>
      <c r="B274" s="73">
        <v>33228</v>
      </c>
      <c r="C274" s="47" t="s">
        <v>461</v>
      </c>
      <c r="D274" s="38" t="s">
        <v>408</v>
      </c>
      <c r="E274" s="47" t="s">
        <v>21</v>
      </c>
      <c r="F274" s="80" t="s">
        <v>15</v>
      </c>
      <c r="G274" s="75">
        <v>134407.29</v>
      </c>
      <c r="H274" s="75">
        <v>96698.880000000005</v>
      </c>
      <c r="I274" s="35"/>
      <c r="J274" s="36">
        <v>44888</v>
      </c>
      <c r="K274" s="36" t="s">
        <v>16</v>
      </c>
    </row>
    <row r="275" spans="1:11" s="37" customFormat="1" ht="21.75" customHeight="1" x14ac:dyDescent="0.2">
      <c r="A275" s="29">
        <f t="shared" si="15"/>
        <v>262</v>
      </c>
      <c r="B275" s="73">
        <v>33232</v>
      </c>
      <c r="C275" s="46" t="s">
        <v>462</v>
      </c>
      <c r="D275" s="38" t="s">
        <v>408</v>
      </c>
      <c r="E275" s="47" t="s">
        <v>23</v>
      </c>
      <c r="F275" s="75">
        <f>G275</f>
        <v>24253.759999999998</v>
      </c>
      <c r="G275" s="75">
        <v>24253.759999999998</v>
      </c>
      <c r="H275" s="75">
        <v>18771.11</v>
      </c>
      <c r="I275" s="35"/>
      <c r="J275" s="36">
        <v>44916</v>
      </c>
      <c r="K275" s="36" t="s">
        <v>16</v>
      </c>
    </row>
    <row r="276" spans="1:11" s="37" customFormat="1" ht="21.75" customHeight="1" x14ac:dyDescent="0.2">
      <c r="A276" s="29">
        <f t="shared" si="15"/>
        <v>263</v>
      </c>
      <c r="B276" s="73">
        <v>33233</v>
      </c>
      <c r="C276" s="46" t="s">
        <v>463</v>
      </c>
      <c r="D276" s="38" t="s">
        <v>408</v>
      </c>
      <c r="E276" s="47" t="s">
        <v>140</v>
      </c>
      <c r="F276" s="44">
        <f>G276</f>
        <v>86936.63</v>
      </c>
      <c r="G276" s="75">
        <v>86936.63</v>
      </c>
      <c r="H276" s="75">
        <v>68634.86</v>
      </c>
      <c r="I276" s="35"/>
      <c r="J276" s="36">
        <v>44855</v>
      </c>
      <c r="K276" s="36" t="s">
        <v>16</v>
      </c>
    </row>
    <row r="277" spans="1:11" s="37" customFormat="1" ht="21.75" customHeight="1" x14ac:dyDescent="0.2">
      <c r="A277" s="29">
        <f t="shared" si="15"/>
        <v>264</v>
      </c>
      <c r="B277" s="73">
        <v>33234</v>
      </c>
      <c r="C277" s="46" t="s">
        <v>464</v>
      </c>
      <c r="D277" s="38" t="s">
        <v>408</v>
      </c>
      <c r="E277" s="47" t="s">
        <v>107</v>
      </c>
      <c r="F277" s="76" t="s">
        <v>15</v>
      </c>
      <c r="G277" s="75">
        <v>0</v>
      </c>
      <c r="H277" s="75">
        <v>0</v>
      </c>
      <c r="I277" s="35"/>
      <c r="J277" s="36">
        <v>44916</v>
      </c>
      <c r="K277" s="36" t="s">
        <v>16</v>
      </c>
    </row>
    <row r="278" spans="1:11" s="37" customFormat="1" ht="21.75" customHeight="1" x14ac:dyDescent="0.2">
      <c r="A278" s="29">
        <f t="shared" si="15"/>
        <v>265</v>
      </c>
      <c r="B278" s="73">
        <v>33235</v>
      </c>
      <c r="C278" s="46" t="s">
        <v>465</v>
      </c>
      <c r="D278" s="74" t="s">
        <v>408</v>
      </c>
      <c r="E278" s="47" t="s">
        <v>23</v>
      </c>
      <c r="F278" s="39" t="s">
        <v>15</v>
      </c>
      <c r="G278" s="75">
        <v>21198</v>
      </c>
      <c r="H278" s="75">
        <v>17423.09</v>
      </c>
      <c r="I278" s="35"/>
      <c r="J278" s="36">
        <v>44916</v>
      </c>
      <c r="K278" s="36" t="s">
        <v>16</v>
      </c>
    </row>
    <row r="279" spans="1:11" s="37" customFormat="1" ht="21.75" customHeight="1" x14ac:dyDescent="0.2">
      <c r="A279" s="29">
        <f t="shared" si="15"/>
        <v>266</v>
      </c>
      <c r="B279" s="73">
        <v>33236</v>
      </c>
      <c r="C279" s="46" t="s">
        <v>466</v>
      </c>
      <c r="D279" s="74" t="s">
        <v>408</v>
      </c>
      <c r="E279" s="47" t="s">
        <v>23</v>
      </c>
      <c r="F279" s="76" t="s">
        <v>15</v>
      </c>
      <c r="G279" s="75">
        <v>21198</v>
      </c>
      <c r="H279" s="75">
        <v>18060.57</v>
      </c>
      <c r="I279" s="35"/>
      <c r="J279" s="36">
        <v>44916</v>
      </c>
      <c r="K279" s="36" t="s">
        <v>16</v>
      </c>
    </row>
    <row r="280" spans="1:11" s="37" customFormat="1" ht="21.75" customHeight="1" x14ac:dyDescent="0.2">
      <c r="A280" s="29">
        <f t="shared" si="15"/>
        <v>267</v>
      </c>
      <c r="B280" s="73">
        <v>33237</v>
      </c>
      <c r="C280" s="46" t="s">
        <v>467</v>
      </c>
      <c r="D280" s="74" t="s">
        <v>408</v>
      </c>
      <c r="E280" s="47" t="s">
        <v>23</v>
      </c>
      <c r="F280" s="76" t="s">
        <v>15</v>
      </c>
      <c r="G280" s="75">
        <v>13698</v>
      </c>
      <c r="H280" s="75">
        <v>11500.83</v>
      </c>
      <c r="I280" s="35"/>
      <c r="J280" s="36">
        <v>44916</v>
      </c>
      <c r="K280" s="36" t="s">
        <v>16</v>
      </c>
    </row>
    <row r="281" spans="1:11" s="37" customFormat="1" ht="21.75" customHeight="1" x14ac:dyDescent="0.2">
      <c r="A281" s="29">
        <f t="shared" si="15"/>
        <v>268</v>
      </c>
      <c r="B281" s="73">
        <v>33238</v>
      </c>
      <c r="C281" s="46" t="s">
        <v>468</v>
      </c>
      <c r="D281" s="74" t="s">
        <v>408</v>
      </c>
      <c r="E281" s="47" t="s">
        <v>14</v>
      </c>
      <c r="F281" s="76" t="s">
        <v>15</v>
      </c>
      <c r="G281" s="75">
        <v>31000</v>
      </c>
      <c r="H281" s="75">
        <v>25098.34</v>
      </c>
      <c r="I281" s="35"/>
      <c r="J281" s="36">
        <v>44916</v>
      </c>
      <c r="K281" s="36" t="s">
        <v>16</v>
      </c>
    </row>
    <row r="282" spans="1:11" s="37" customFormat="1" ht="21.75" customHeight="1" x14ac:dyDescent="0.2">
      <c r="A282" s="29">
        <f t="shared" si="15"/>
        <v>269</v>
      </c>
      <c r="B282" s="78">
        <v>33243</v>
      </c>
      <c r="C282" s="51" t="s">
        <v>12</v>
      </c>
      <c r="D282" s="79" t="s">
        <v>408</v>
      </c>
      <c r="E282" s="51" t="s">
        <v>14</v>
      </c>
      <c r="F282" s="81" t="s">
        <v>15</v>
      </c>
      <c r="G282" s="82">
        <v>92093.75</v>
      </c>
      <c r="H282" s="82">
        <v>8741.64</v>
      </c>
      <c r="I282" s="35"/>
      <c r="J282" s="36">
        <v>44970</v>
      </c>
      <c r="K282" s="36" t="s">
        <v>16</v>
      </c>
    </row>
    <row r="283" spans="1:11" s="37" customFormat="1" ht="21.75" customHeight="1" x14ac:dyDescent="0.2">
      <c r="A283" s="29">
        <f t="shared" si="15"/>
        <v>270</v>
      </c>
      <c r="B283" s="73">
        <v>33245</v>
      </c>
      <c r="C283" s="47" t="s">
        <v>469</v>
      </c>
      <c r="D283" s="74" t="s">
        <v>408</v>
      </c>
      <c r="E283" s="47" t="s">
        <v>21</v>
      </c>
      <c r="F283" s="76">
        <f t="shared" ref="F283:F308" si="16">G283</f>
        <v>199322.89999999997</v>
      </c>
      <c r="G283" s="76">
        <v>199322.89999999997</v>
      </c>
      <c r="H283" s="76">
        <v>160991.18</v>
      </c>
      <c r="I283" s="35"/>
      <c r="J283" s="36">
        <v>45014</v>
      </c>
      <c r="K283" s="36" t="s">
        <v>16</v>
      </c>
    </row>
    <row r="284" spans="1:11" s="37" customFormat="1" ht="21.75" customHeight="1" x14ac:dyDescent="0.2">
      <c r="A284" s="29">
        <f t="shared" si="15"/>
        <v>271</v>
      </c>
      <c r="B284" s="73">
        <v>33246</v>
      </c>
      <c r="C284" s="47" t="s">
        <v>470</v>
      </c>
      <c r="D284" s="74" t="s">
        <v>408</v>
      </c>
      <c r="E284" s="47" t="s">
        <v>107</v>
      </c>
      <c r="F284" s="76">
        <f t="shared" si="16"/>
        <v>10044.349999999999</v>
      </c>
      <c r="G284" s="76">
        <v>10044.349999999999</v>
      </c>
      <c r="H284" s="76">
        <v>8092.69</v>
      </c>
      <c r="I284" s="35"/>
      <c r="J284" s="36">
        <v>45014</v>
      </c>
      <c r="K284" s="36" t="s">
        <v>16</v>
      </c>
    </row>
    <row r="285" spans="1:11" s="37" customFormat="1" ht="21.75" customHeight="1" x14ac:dyDescent="0.2">
      <c r="A285" s="29">
        <f t="shared" si="15"/>
        <v>272</v>
      </c>
      <c r="B285" s="73">
        <v>33247</v>
      </c>
      <c r="C285" s="47" t="s">
        <v>471</v>
      </c>
      <c r="D285" s="74" t="s">
        <v>408</v>
      </c>
      <c r="E285" s="47" t="s">
        <v>107</v>
      </c>
      <c r="F285" s="76">
        <f t="shared" si="16"/>
        <v>6313.18</v>
      </c>
      <c r="G285" s="76">
        <v>6313.18</v>
      </c>
      <c r="H285" s="76">
        <v>5120.5600000000004</v>
      </c>
      <c r="I285" s="35"/>
      <c r="J285" s="36">
        <v>45014</v>
      </c>
      <c r="K285" s="36" t="s">
        <v>16</v>
      </c>
    </row>
    <row r="286" spans="1:11" s="37" customFormat="1" ht="21.75" customHeight="1" x14ac:dyDescent="0.2">
      <c r="A286" s="29">
        <f t="shared" si="15"/>
        <v>273</v>
      </c>
      <c r="B286" s="73">
        <v>33248</v>
      </c>
      <c r="C286" s="47" t="s">
        <v>472</v>
      </c>
      <c r="D286" s="74" t="s">
        <v>408</v>
      </c>
      <c r="E286" s="47" t="s">
        <v>224</v>
      </c>
      <c r="F286" s="76">
        <f t="shared" si="16"/>
        <v>25229.03</v>
      </c>
      <c r="G286" s="76">
        <v>25229.03</v>
      </c>
      <c r="H286" s="76">
        <v>21006.9</v>
      </c>
      <c r="I286" s="35"/>
      <c r="J286" s="36">
        <v>45015</v>
      </c>
      <c r="K286" s="36" t="s">
        <v>16</v>
      </c>
    </row>
    <row r="287" spans="1:11" s="37" customFormat="1" ht="21.75" customHeight="1" x14ac:dyDescent="0.2">
      <c r="A287" s="29">
        <f t="shared" si="15"/>
        <v>274</v>
      </c>
      <c r="B287" s="73">
        <v>33255</v>
      </c>
      <c r="C287" s="47" t="s">
        <v>473</v>
      </c>
      <c r="D287" s="74" t="s">
        <v>408</v>
      </c>
      <c r="E287" s="47" t="s">
        <v>27</v>
      </c>
      <c r="F287" s="76">
        <f t="shared" si="16"/>
        <v>0</v>
      </c>
      <c r="G287" s="75">
        <v>0</v>
      </c>
      <c r="H287" s="75">
        <v>0</v>
      </c>
      <c r="I287" s="35"/>
      <c r="J287" s="36">
        <v>45021</v>
      </c>
      <c r="K287" s="36" t="s">
        <v>16</v>
      </c>
    </row>
    <row r="288" spans="1:11" s="37" customFormat="1" ht="21.75" customHeight="1" x14ac:dyDescent="0.2">
      <c r="A288" s="29">
        <f t="shared" si="15"/>
        <v>275</v>
      </c>
      <c r="B288" s="73">
        <v>33258</v>
      </c>
      <c r="C288" s="47" t="s">
        <v>474</v>
      </c>
      <c r="D288" s="74" t="s">
        <v>408</v>
      </c>
      <c r="E288" s="47" t="s">
        <v>21</v>
      </c>
      <c r="F288" s="76">
        <f t="shared" si="16"/>
        <v>260437</v>
      </c>
      <c r="G288" s="75">
        <v>260437</v>
      </c>
      <c r="H288" s="75">
        <v>209958.34</v>
      </c>
      <c r="I288" s="35"/>
      <c r="J288" s="36">
        <v>45058</v>
      </c>
      <c r="K288" s="36" t="s">
        <v>16</v>
      </c>
    </row>
    <row r="289" spans="1:11" s="37" customFormat="1" ht="21.75" customHeight="1" x14ac:dyDescent="0.2">
      <c r="A289" s="29">
        <f t="shared" si="15"/>
        <v>276</v>
      </c>
      <c r="B289" s="73">
        <v>33262</v>
      </c>
      <c r="C289" s="47" t="s">
        <v>475</v>
      </c>
      <c r="D289" s="74" t="s">
        <v>408</v>
      </c>
      <c r="E289" s="47" t="s">
        <v>412</v>
      </c>
      <c r="F289" s="76">
        <f t="shared" si="16"/>
        <v>14500</v>
      </c>
      <c r="G289" s="75">
        <v>14500</v>
      </c>
      <c r="H289" s="75">
        <v>13256.5</v>
      </c>
      <c r="I289" s="35"/>
      <c r="J289" s="36">
        <v>45070</v>
      </c>
      <c r="K289" s="36" t="s">
        <v>16</v>
      </c>
    </row>
    <row r="290" spans="1:11" s="37" customFormat="1" ht="21.75" customHeight="1" x14ac:dyDescent="0.2">
      <c r="A290" s="29">
        <f t="shared" si="15"/>
        <v>277</v>
      </c>
      <c r="B290" s="73">
        <v>33263</v>
      </c>
      <c r="C290" s="47" t="s">
        <v>476</v>
      </c>
      <c r="D290" s="74" t="s">
        <v>408</v>
      </c>
      <c r="E290" s="47" t="s">
        <v>105</v>
      </c>
      <c r="F290" s="76">
        <f t="shared" si="16"/>
        <v>126956.02</v>
      </c>
      <c r="G290" s="75">
        <v>126956.02</v>
      </c>
      <c r="H290" s="75">
        <v>106039.96</v>
      </c>
      <c r="I290" s="35"/>
      <c r="J290" s="36">
        <v>45070</v>
      </c>
      <c r="K290" s="36" t="s">
        <v>16</v>
      </c>
    </row>
    <row r="291" spans="1:11" s="37" customFormat="1" ht="21.75" customHeight="1" x14ac:dyDescent="0.2">
      <c r="A291" s="29">
        <f t="shared" si="15"/>
        <v>278</v>
      </c>
      <c r="B291" s="73">
        <v>33265</v>
      </c>
      <c r="C291" s="47" t="s">
        <v>477</v>
      </c>
      <c r="D291" s="74" t="s">
        <v>408</v>
      </c>
      <c r="E291" s="47" t="s">
        <v>478</v>
      </c>
      <c r="F291" s="76">
        <f t="shared" si="16"/>
        <v>23850.5</v>
      </c>
      <c r="G291" s="75">
        <v>23850.5</v>
      </c>
      <c r="H291" s="75">
        <v>19161.48</v>
      </c>
      <c r="I291" s="35"/>
      <c r="J291" s="36">
        <v>45075</v>
      </c>
      <c r="K291" s="36" t="s">
        <v>16</v>
      </c>
    </row>
    <row r="292" spans="1:11" s="37" customFormat="1" ht="21.75" customHeight="1" x14ac:dyDescent="0.2">
      <c r="A292" s="29">
        <f t="shared" si="15"/>
        <v>279</v>
      </c>
      <c r="B292" s="73">
        <v>33280</v>
      </c>
      <c r="C292" s="47" t="s">
        <v>479</v>
      </c>
      <c r="D292" s="74" t="s">
        <v>408</v>
      </c>
      <c r="E292" s="47" t="s">
        <v>107</v>
      </c>
      <c r="F292" s="76">
        <f t="shared" si="16"/>
        <v>0</v>
      </c>
      <c r="G292" s="75">
        <v>0</v>
      </c>
      <c r="H292" s="75">
        <v>0</v>
      </c>
      <c r="I292" s="35"/>
      <c r="J292" s="36">
        <v>45187</v>
      </c>
      <c r="K292" s="36" t="s">
        <v>16</v>
      </c>
    </row>
    <row r="293" spans="1:11" s="37" customFormat="1" ht="21.75" customHeight="1" x14ac:dyDescent="0.2">
      <c r="A293" s="29">
        <f t="shared" si="15"/>
        <v>280</v>
      </c>
      <c r="B293" s="73">
        <v>33083</v>
      </c>
      <c r="C293" s="47" t="s">
        <v>480</v>
      </c>
      <c r="D293" s="74" t="s">
        <v>481</v>
      </c>
      <c r="E293" s="47" t="s">
        <v>482</v>
      </c>
      <c r="F293" s="76">
        <f t="shared" si="16"/>
        <v>143482.97999999998</v>
      </c>
      <c r="G293" s="83">
        <v>143482.97999999998</v>
      </c>
      <c r="H293" s="75">
        <v>53535.01</v>
      </c>
      <c r="I293" s="35"/>
      <c r="J293" s="36">
        <v>43308</v>
      </c>
      <c r="K293" s="36" t="s">
        <v>16</v>
      </c>
    </row>
    <row r="294" spans="1:11" s="37" customFormat="1" ht="21.75" customHeight="1" x14ac:dyDescent="0.2">
      <c r="A294" s="29">
        <f t="shared" si="15"/>
        <v>281</v>
      </c>
      <c r="B294" s="73">
        <v>33089</v>
      </c>
      <c r="C294" s="47" t="s">
        <v>483</v>
      </c>
      <c r="D294" s="74" t="s">
        <v>481</v>
      </c>
      <c r="E294" s="47" t="s">
        <v>40</v>
      </c>
      <c r="F294" s="76">
        <f t="shared" si="16"/>
        <v>517720.91000000003</v>
      </c>
      <c r="G294" s="76">
        <v>517720.91000000003</v>
      </c>
      <c r="H294" s="75">
        <v>127588.23</v>
      </c>
      <c r="I294" s="35"/>
      <c r="J294" s="36">
        <v>43335</v>
      </c>
      <c r="K294" s="36" t="s">
        <v>16</v>
      </c>
    </row>
    <row r="295" spans="1:11" s="37" customFormat="1" ht="21.75" customHeight="1" x14ac:dyDescent="0.2">
      <c r="A295" s="29">
        <f t="shared" si="15"/>
        <v>282</v>
      </c>
      <c r="B295" s="73">
        <v>33128</v>
      </c>
      <c r="C295" s="47" t="s">
        <v>484</v>
      </c>
      <c r="D295" s="74" t="s">
        <v>481</v>
      </c>
      <c r="E295" s="47" t="s">
        <v>435</v>
      </c>
      <c r="F295" s="76">
        <f t="shared" si="16"/>
        <v>498340.65</v>
      </c>
      <c r="G295" s="75">
        <v>498340.65</v>
      </c>
      <c r="H295" s="75">
        <v>35228.550000000003</v>
      </c>
      <c r="I295" s="35"/>
      <c r="J295" s="36">
        <v>43810</v>
      </c>
      <c r="K295" s="36" t="s">
        <v>16</v>
      </c>
    </row>
    <row r="296" spans="1:11" s="37" customFormat="1" ht="21.75" customHeight="1" x14ac:dyDescent="0.2">
      <c r="A296" s="29">
        <f t="shared" si="15"/>
        <v>283</v>
      </c>
      <c r="B296" s="73">
        <v>33211</v>
      </c>
      <c r="C296" s="50" t="s">
        <v>485</v>
      </c>
      <c r="D296" s="74" t="s">
        <v>486</v>
      </c>
      <c r="E296" s="51" t="s">
        <v>256</v>
      </c>
      <c r="F296" s="76">
        <f t="shared" si="16"/>
        <v>6356</v>
      </c>
      <c r="G296" s="75">
        <v>6356</v>
      </c>
      <c r="H296" s="75">
        <v>5532.93</v>
      </c>
      <c r="I296" s="35"/>
      <c r="J296" s="36">
        <v>44707</v>
      </c>
      <c r="K296" s="36" t="s">
        <v>16</v>
      </c>
    </row>
    <row r="297" spans="1:11" s="37" customFormat="1" ht="21.75" customHeight="1" x14ac:dyDescent="0.2">
      <c r="A297" s="29">
        <f t="shared" si="15"/>
        <v>284</v>
      </c>
      <c r="B297" s="73">
        <v>31579</v>
      </c>
      <c r="C297" s="47" t="s">
        <v>487</v>
      </c>
      <c r="D297" s="74" t="s">
        <v>488</v>
      </c>
      <c r="E297" s="47" t="s">
        <v>34</v>
      </c>
      <c r="F297" s="76">
        <f t="shared" si="16"/>
        <v>5300</v>
      </c>
      <c r="G297" s="75">
        <v>5300</v>
      </c>
      <c r="H297" s="75">
        <v>234.64</v>
      </c>
      <c r="I297" s="35"/>
      <c r="J297" s="36">
        <v>41578</v>
      </c>
      <c r="K297" s="36" t="s">
        <v>16</v>
      </c>
    </row>
    <row r="298" spans="1:11" s="37" customFormat="1" ht="21.75" customHeight="1" x14ac:dyDescent="0.2">
      <c r="A298" s="29">
        <f t="shared" si="15"/>
        <v>285</v>
      </c>
      <c r="B298" s="73">
        <v>31601</v>
      </c>
      <c r="C298" s="47" t="s">
        <v>489</v>
      </c>
      <c r="D298" s="74" t="s">
        <v>490</v>
      </c>
      <c r="E298" s="47" t="s">
        <v>491</v>
      </c>
      <c r="F298" s="76">
        <f t="shared" si="16"/>
        <v>135714.32</v>
      </c>
      <c r="G298" s="75">
        <v>135714.32</v>
      </c>
      <c r="H298" s="75">
        <v>40.880000000000003</v>
      </c>
      <c r="I298" s="35"/>
      <c r="J298" s="36">
        <v>41893</v>
      </c>
      <c r="K298" s="36" t="s">
        <v>16</v>
      </c>
    </row>
    <row r="299" spans="1:11" s="37" customFormat="1" ht="21.75" customHeight="1" x14ac:dyDescent="0.2">
      <c r="A299" s="29">
        <f t="shared" si="15"/>
        <v>286</v>
      </c>
      <c r="B299" s="73">
        <v>31626</v>
      </c>
      <c r="C299" s="47" t="s">
        <v>492</v>
      </c>
      <c r="D299" s="74" t="s">
        <v>490</v>
      </c>
      <c r="E299" s="47" t="s">
        <v>34</v>
      </c>
      <c r="F299" s="76">
        <f t="shared" si="16"/>
        <v>345543.29000000004</v>
      </c>
      <c r="G299" s="75">
        <v>345543.29000000004</v>
      </c>
      <c r="H299" s="75">
        <v>234.77</v>
      </c>
      <c r="I299" s="35"/>
      <c r="J299" s="36">
        <v>42186</v>
      </c>
      <c r="K299" s="36" t="s">
        <v>16</v>
      </c>
    </row>
    <row r="300" spans="1:11" s="37" customFormat="1" ht="21.75" customHeight="1" x14ac:dyDescent="0.2">
      <c r="A300" s="29">
        <f t="shared" si="15"/>
        <v>287</v>
      </c>
      <c r="B300" s="73">
        <v>31688</v>
      </c>
      <c r="C300" s="47" t="s">
        <v>493</v>
      </c>
      <c r="D300" s="74" t="s">
        <v>490</v>
      </c>
      <c r="E300" s="47" t="s">
        <v>71</v>
      </c>
      <c r="F300" s="76">
        <f t="shared" si="16"/>
        <v>529617.47</v>
      </c>
      <c r="G300" s="75">
        <v>529617.47</v>
      </c>
      <c r="H300" s="75">
        <v>97726.25</v>
      </c>
      <c r="I300" s="35"/>
      <c r="J300" s="36">
        <v>44376</v>
      </c>
      <c r="K300" s="36" t="s">
        <v>16</v>
      </c>
    </row>
    <row r="301" spans="1:11" s="37" customFormat="1" ht="21.75" customHeight="1" x14ac:dyDescent="0.2">
      <c r="A301" s="29">
        <f t="shared" si="15"/>
        <v>288</v>
      </c>
      <c r="B301" s="73">
        <v>33011</v>
      </c>
      <c r="C301" s="47" t="s">
        <v>494</v>
      </c>
      <c r="D301" s="74" t="s">
        <v>490</v>
      </c>
      <c r="E301" s="47" t="s">
        <v>495</v>
      </c>
      <c r="F301" s="76">
        <f t="shared" si="16"/>
        <v>468493.73</v>
      </c>
      <c r="G301" s="75">
        <v>468493.73</v>
      </c>
      <c r="H301" s="75">
        <v>49.87</v>
      </c>
      <c r="I301" s="35"/>
      <c r="J301" s="36">
        <v>42691</v>
      </c>
      <c r="K301" s="36" t="s">
        <v>16</v>
      </c>
    </row>
    <row r="302" spans="1:11" s="37" customFormat="1" ht="21.75" customHeight="1" x14ac:dyDescent="0.2">
      <c r="A302" s="29">
        <f t="shared" si="15"/>
        <v>289</v>
      </c>
      <c r="B302" s="73">
        <v>33044</v>
      </c>
      <c r="C302" s="47" t="s">
        <v>496</v>
      </c>
      <c r="D302" s="74" t="s">
        <v>490</v>
      </c>
      <c r="E302" s="47" t="s">
        <v>274</v>
      </c>
      <c r="F302" s="76">
        <f t="shared" si="16"/>
        <v>632322.72</v>
      </c>
      <c r="G302" s="75">
        <v>632322.72</v>
      </c>
      <c r="H302" s="75">
        <v>4.34</v>
      </c>
      <c r="I302" s="35"/>
      <c r="J302" s="36">
        <v>42983</v>
      </c>
      <c r="K302" s="36" t="s">
        <v>16</v>
      </c>
    </row>
    <row r="303" spans="1:11" s="37" customFormat="1" ht="21.75" customHeight="1" x14ac:dyDescent="0.2">
      <c r="A303" s="29">
        <f t="shared" si="15"/>
        <v>290</v>
      </c>
      <c r="B303" s="73">
        <v>33045</v>
      </c>
      <c r="C303" s="47" t="s">
        <v>497</v>
      </c>
      <c r="D303" s="74" t="s">
        <v>490</v>
      </c>
      <c r="E303" s="47" t="s">
        <v>498</v>
      </c>
      <c r="F303" s="76">
        <f t="shared" si="16"/>
        <v>7500</v>
      </c>
      <c r="G303" s="75">
        <v>7500</v>
      </c>
      <c r="H303" s="75">
        <v>6882.18</v>
      </c>
      <c r="I303" s="35"/>
      <c r="J303" s="36">
        <v>43011</v>
      </c>
      <c r="K303" s="36" t="s">
        <v>16</v>
      </c>
    </row>
    <row r="304" spans="1:11" s="37" customFormat="1" ht="21.75" customHeight="1" x14ac:dyDescent="0.2">
      <c r="A304" s="29">
        <f t="shared" si="15"/>
        <v>291</v>
      </c>
      <c r="B304" s="73">
        <v>33152</v>
      </c>
      <c r="C304" s="47" t="s">
        <v>499</v>
      </c>
      <c r="D304" s="74" t="s">
        <v>490</v>
      </c>
      <c r="E304" s="47" t="s">
        <v>34</v>
      </c>
      <c r="F304" s="76">
        <f t="shared" si="16"/>
        <v>133704.53</v>
      </c>
      <c r="G304" s="75">
        <v>133704.53</v>
      </c>
      <c r="H304" s="75">
        <v>39624.28</v>
      </c>
      <c r="I304" s="35"/>
      <c r="J304" s="36">
        <v>44125</v>
      </c>
      <c r="K304" s="36" t="s">
        <v>16</v>
      </c>
    </row>
    <row r="305" spans="1:11" s="37" customFormat="1" ht="21.75" customHeight="1" x14ac:dyDescent="0.2">
      <c r="A305" s="29">
        <f t="shared" si="15"/>
        <v>292</v>
      </c>
      <c r="B305" s="73">
        <v>33189</v>
      </c>
      <c r="C305" s="47" t="s">
        <v>500</v>
      </c>
      <c r="D305" s="74" t="s">
        <v>490</v>
      </c>
      <c r="E305" s="47" t="s">
        <v>87</v>
      </c>
      <c r="F305" s="75">
        <f t="shared" si="16"/>
        <v>304400.29000000004</v>
      </c>
      <c r="G305" s="75">
        <v>304400.29000000004</v>
      </c>
      <c r="H305" s="75">
        <v>121809.64</v>
      </c>
      <c r="I305" s="35"/>
      <c r="J305" s="36">
        <v>44453</v>
      </c>
      <c r="K305" s="36" t="s">
        <v>16</v>
      </c>
    </row>
    <row r="306" spans="1:11" s="37" customFormat="1" ht="21.75" customHeight="1" x14ac:dyDescent="0.2">
      <c r="A306" s="29">
        <f t="shared" si="15"/>
        <v>293</v>
      </c>
      <c r="B306" s="73">
        <v>33047</v>
      </c>
      <c r="C306" s="47" t="s">
        <v>501</v>
      </c>
      <c r="D306" s="74" t="s">
        <v>502</v>
      </c>
      <c r="E306" s="47" t="s">
        <v>128</v>
      </c>
      <c r="F306" s="76">
        <f t="shared" si="16"/>
        <v>3195</v>
      </c>
      <c r="G306" s="75">
        <v>3195</v>
      </c>
      <c r="H306" s="75">
        <v>61.1</v>
      </c>
      <c r="I306" s="35"/>
      <c r="J306" s="36">
        <v>43066</v>
      </c>
      <c r="K306" s="36" t="s">
        <v>16</v>
      </c>
    </row>
    <row r="307" spans="1:11" s="37" customFormat="1" ht="21.75" customHeight="1" x14ac:dyDescent="0.2">
      <c r="A307" s="29">
        <f t="shared" si="15"/>
        <v>294</v>
      </c>
      <c r="B307" s="73">
        <v>33026</v>
      </c>
      <c r="C307" s="47" t="s">
        <v>503</v>
      </c>
      <c r="D307" s="74" t="s">
        <v>502</v>
      </c>
      <c r="E307" s="47" t="s">
        <v>128</v>
      </c>
      <c r="F307" s="75">
        <f t="shared" si="16"/>
        <v>1654359.3700000003</v>
      </c>
      <c r="G307" s="84">
        <v>1654359.3700000003</v>
      </c>
      <c r="H307" s="75">
        <v>222204.1</v>
      </c>
      <c r="I307" s="35"/>
      <c r="J307" s="36">
        <v>42817</v>
      </c>
      <c r="K307" s="36" t="s">
        <v>16</v>
      </c>
    </row>
    <row r="308" spans="1:11" s="37" customFormat="1" ht="21.75" customHeight="1" x14ac:dyDescent="0.2">
      <c r="A308" s="29">
        <f t="shared" si="15"/>
        <v>295</v>
      </c>
      <c r="B308" s="73">
        <v>33046</v>
      </c>
      <c r="C308" s="47" t="s">
        <v>504</v>
      </c>
      <c r="D308" s="74" t="s">
        <v>502</v>
      </c>
      <c r="E308" s="47" t="s">
        <v>128</v>
      </c>
      <c r="F308" s="76">
        <f t="shared" si="16"/>
        <v>219871.07</v>
      </c>
      <c r="G308" s="75">
        <v>219871.07</v>
      </c>
      <c r="H308" s="75">
        <v>655.22</v>
      </c>
      <c r="I308" s="35"/>
      <c r="J308" s="36">
        <v>43017</v>
      </c>
      <c r="K308" s="36" t="s">
        <v>16</v>
      </c>
    </row>
    <row r="309" spans="1:11" s="37" customFormat="1" ht="21.75" customHeight="1" x14ac:dyDescent="0.2">
      <c r="A309" s="29">
        <f t="shared" si="15"/>
        <v>296</v>
      </c>
      <c r="B309" s="73">
        <v>31701</v>
      </c>
      <c r="C309" s="47" t="s">
        <v>505</v>
      </c>
      <c r="D309" s="74" t="s">
        <v>49</v>
      </c>
      <c r="E309" s="47" t="s">
        <v>506</v>
      </c>
      <c r="F309" s="76">
        <v>0</v>
      </c>
      <c r="G309" s="76">
        <v>0</v>
      </c>
      <c r="H309" s="76">
        <v>0</v>
      </c>
      <c r="I309" s="35"/>
      <c r="J309" s="36">
        <v>45279</v>
      </c>
      <c r="K309" s="36" t="s">
        <v>16</v>
      </c>
    </row>
    <row r="310" spans="1:11" s="37" customFormat="1" ht="21.75" customHeight="1" x14ac:dyDescent="0.2">
      <c r="A310" s="29">
        <f t="shared" si="15"/>
        <v>297</v>
      </c>
      <c r="B310" s="73">
        <v>33285</v>
      </c>
      <c r="C310" s="47" t="s">
        <v>507</v>
      </c>
      <c r="D310" s="74" t="s">
        <v>267</v>
      </c>
      <c r="E310" s="47" t="s">
        <v>508</v>
      </c>
      <c r="F310" s="76">
        <v>0</v>
      </c>
      <c r="G310" s="76">
        <v>0</v>
      </c>
      <c r="H310" s="76">
        <v>0</v>
      </c>
      <c r="I310" s="35"/>
      <c r="J310" s="36">
        <v>45215</v>
      </c>
      <c r="K310" s="36" t="s">
        <v>16</v>
      </c>
    </row>
    <row r="311" spans="1:11" s="37" customFormat="1" ht="21.75" customHeight="1" x14ac:dyDescent="0.2">
      <c r="A311" s="29">
        <f t="shared" si="15"/>
        <v>298</v>
      </c>
      <c r="B311" s="73">
        <v>33291</v>
      </c>
      <c r="C311" s="47" t="s">
        <v>509</v>
      </c>
      <c r="D311" s="74" t="s">
        <v>365</v>
      </c>
      <c r="E311" s="47" t="s">
        <v>34</v>
      </c>
      <c r="F311" s="76">
        <v>0</v>
      </c>
      <c r="G311" s="76">
        <v>0</v>
      </c>
      <c r="H311" s="76">
        <v>0</v>
      </c>
      <c r="I311" s="35"/>
      <c r="J311" s="36">
        <v>45254</v>
      </c>
      <c r="K311" s="36" t="s">
        <v>16</v>
      </c>
    </row>
    <row r="312" spans="1:11" s="37" customFormat="1" ht="21.75" customHeight="1" x14ac:dyDescent="0.2">
      <c r="A312" s="29">
        <f t="shared" si="15"/>
        <v>299</v>
      </c>
      <c r="B312" s="73">
        <v>33292</v>
      </c>
      <c r="C312" s="47" t="s">
        <v>510</v>
      </c>
      <c r="D312" s="74" t="s">
        <v>251</v>
      </c>
      <c r="E312" s="47" t="s">
        <v>511</v>
      </c>
      <c r="F312" s="76">
        <v>0</v>
      </c>
      <c r="G312" s="76">
        <v>0</v>
      </c>
      <c r="H312" s="76">
        <v>0</v>
      </c>
      <c r="I312" s="35"/>
      <c r="J312" s="36">
        <v>45257</v>
      </c>
      <c r="K312" s="36" t="s">
        <v>16</v>
      </c>
    </row>
    <row r="313" spans="1:11" s="37" customFormat="1" ht="21.75" customHeight="1" x14ac:dyDescent="0.2">
      <c r="A313" s="29">
        <f t="shared" si="15"/>
        <v>300</v>
      </c>
      <c r="B313" s="73">
        <v>33293</v>
      </c>
      <c r="C313" s="47" t="s">
        <v>512</v>
      </c>
      <c r="D313" s="74" t="s">
        <v>59</v>
      </c>
      <c r="E313" s="47" t="s">
        <v>62</v>
      </c>
      <c r="F313" s="76">
        <v>0</v>
      </c>
      <c r="G313" s="76">
        <v>0</v>
      </c>
      <c r="H313" s="76">
        <v>0</v>
      </c>
      <c r="I313" s="35"/>
      <c r="J313" s="36">
        <v>45260</v>
      </c>
      <c r="K313" s="36" t="s">
        <v>16</v>
      </c>
    </row>
    <row r="314" spans="1:11" s="37" customFormat="1" ht="21.75" customHeight="1" x14ac:dyDescent="0.2">
      <c r="A314" s="29">
        <f t="shared" si="15"/>
        <v>301</v>
      </c>
      <c r="B314" s="73">
        <v>33294</v>
      </c>
      <c r="C314" s="47" t="s">
        <v>513</v>
      </c>
      <c r="D314" s="74" t="s">
        <v>345</v>
      </c>
      <c r="E314" s="47" t="s">
        <v>514</v>
      </c>
      <c r="F314" s="76">
        <v>0</v>
      </c>
      <c r="G314" s="76">
        <v>0</v>
      </c>
      <c r="H314" s="76">
        <v>0</v>
      </c>
      <c r="I314" s="35"/>
      <c r="J314" s="36">
        <v>45265</v>
      </c>
      <c r="K314" s="36" t="s">
        <v>16</v>
      </c>
    </row>
    <row r="315" spans="1:11" s="37" customFormat="1" ht="21.75" customHeight="1" x14ac:dyDescent="0.2">
      <c r="A315" s="29">
        <f t="shared" si="15"/>
        <v>302</v>
      </c>
      <c r="B315" s="73">
        <v>33295</v>
      </c>
      <c r="C315" s="47" t="s">
        <v>515</v>
      </c>
      <c r="D315" s="74" t="s">
        <v>365</v>
      </c>
      <c r="E315" s="47" t="s">
        <v>516</v>
      </c>
      <c r="F315" s="76">
        <v>0</v>
      </c>
      <c r="G315" s="76">
        <v>0</v>
      </c>
      <c r="H315" s="76">
        <v>0</v>
      </c>
      <c r="I315" s="35"/>
      <c r="J315" s="36">
        <v>45289</v>
      </c>
      <c r="K315" s="36" t="s">
        <v>16</v>
      </c>
    </row>
    <row r="316" spans="1:11" ht="32.25" customHeight="1" x14ac:dyDescent="0.2">
      <c r="A316" s="85">
        <f>COUNT(A14:A315)</f>
        <v>302</v>
      </c>
      <c r="B316" s="93" t="s">
        <v>517</v>
      </c>
      <c r="C316" s="94"/>
      <c r="D316" s="94"/>
      <c r="E316" s="95"/>
      <c r="F316" s="86">
        <f>SUM(F14:F315)</f>
        <v>82498380.363490924</v>
      </c>
      <c r="G316" s="86">
        <f>SUM(G14:G315)</f>
        <v>79182600.050000027</v>
      </c>
      <c r="H316" s="86">
        <f>SUM(H14:H315)</f>
        <v>21927932.420000002</v>
      </c>
    </row>
    <row r="317" spans="1:11" ht="15" x14ac:dyDescent="0.2">
      <c r="I317" s="87"/>
    </row>
    <row r="326" spans="4:4" ht="15" x14ac:dyDescent="0.2">
      <c r="D326" s="88"/>
    </row>
    <row r="327" spans="4:4" ht="15" x14ac:dyDescent="0.2">
      <c r="D327" s="88"/>
    </row>
    <row r="328" spans="4:4" ht="15" x14ac:dyDescent="0.2">
      <c r="D328" s="88"/>
    </row>
    <row r="329" spans="4:4" ht="15" x14ac:dyDescent="0.2">
      <c r="D329" s="88"/>
    </row>
    <row r="330" spans="4:4" ht="15" x14ac:dyDescent="0.2">
      <c r="D330" s="89"/>
    </row>
    <row r="331" spans="4:4" ht="15" x14ac:dyDescent="0.2">
      <c r="D331" s="88"/>
    </row>
    <row r="332" spans="4:4" ht="15" x14ac:dyDescent="0.2">
      <c r="D332" s="88"/>
    </row>
    <row r="333" spans="4:4" ht="15" x14ac:dyDescent="0.2">
      <c r="D333" s="88"/>
    </row>
    <row r="334" spans="4:4" ht="15" x14ac:dyDescent="0.2">
      <c r="D334" s="88"/>
    </row>
    <row r="335" spans="4:4" ht="15" x14ac:dyDescent="0.2">
      <c r="D335" s="88"/>
    </row>
    <row r="339" spans="4:4" ht="15" x14ac:dyDescent="0.2">
      <c r="D339" s="88"/>
    </row>
  </sheetData>
  <protectedRanges>
    <protectedRange sqref="A13:G13 B185:D185 F185:H185 B251:D254 B250:E250 F250:H254 A1:H12 A317:H317 B186:H249 A14:H15 B16:H184 B255:H315 A16:A315 B316:XFD316 J317:XFD317 A318:XFD1048576 I1:XFD315" name="Intervalo1"/>
    <protectedRange sqref="E185" name="Intervalo1_2"/>
    <protectedRange sqref="E251" name="Intervalo1_4_1"/>
    <protectedRange sqref="E254" name="Intervalo1_4_2"/>
    <protectedRange sqref="H13" name="Intervalo1_4"/>
    <protectedRange sqref="A316" name="Intervalo1_10"/>
    <protectedRange sqref="I317" name="Intervalo1_11"/>
  </protectedRanges>
  <autoFilter ref="A13:H316" xr:uid="{87CEEAD1-96C3-4658-97A0-D34BD7A12AE2}"/>
  <mergeCells count="3">
    <mergeCell ref="A9:H9"/>
    <mergeCell ref="A11:H11"/>
    <mergeCell ref="B316:E316"/>
  </mergeCells>
  <conditionalFormatting sqref="B1:B1048576">
    <cfRule type="duplicateValues" dxfId="0" priority="1"/>
  </conditionalFormatting>
  <printOptions horizontalCentered="1"/>
  <pageMargins left="0.19685039370078741" right="0.19685039370078741" top="0.59055118110236227" bottom="0.39370078740157483" header="0.51181102362204722" footer="0.23622047244094491"/>
  <pageSetup paperSize="9" scale="55" orientation="landscape" r:id="rId1"/>
  <headerFooter alignWithMargins="0">
    <oddFooter>&amp;L&amp;9Gerência Geral de Projetos e Pesquisas&amp;C&amp;8 &amp;D&amp;R&amp;12&amp;P/&amp;N</oddFooter>
  </headerFooter>
  <rowBreaks count="7" manualBreakCount="7">
    <brk id="42" max="7" man="1"/>
    <brk id="81" max="7" man="1"/>
    <brk id="122" max="7" man="1"/>
    <brk id="158" max="7" man="1"/>
    <brk id="198" max="7" man="1"/>
    <brk id="237" max="7" man="1"/>
    <brk id="274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7B5660-9387-403C-BC91-F92D29D89EF3}"/>
</file>

<file path=customXml/itemProps2.xml><?xml version="1.0" encoding="utf-8"?>
<ds:datastoreItem xmlns:ds="http://schemas.openxmlformats.org/officeDocument/2006/customXml" ds:itemID="{E14FA0FE-628D-4F57-90C6-388AF30FC9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Estudos Clinicos HCFMUSP</vt:lpstr>
      <vt:lpstr>'Estudos Clinicos HCFMUSP'!Area_de_impressao</vt:lpstr>
      <vt:lpstr>'Estudos Clinicos HCFMUSP'!Titulos_de_impressao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Welby Pacheco Lima</dc:creator>
  <cp:lastModifiedBy>Marcus Welby Pacheco Lima</cp:lastModifiedBy>
  <cp:lastPrinted>2024-04-16T11:48:26Z</cp:lastPrinted>
  <dcterms:created xsi:type="dcterms:W3CDTF">2024-04-16T11:47:40Z</dcterms:created>
  <dcterms:modified xsi:type="dcterms:W3CDTF">2024-04-17T12:21:01Z</dcterms:modified>
</cp:coreProperties>
</file>