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10 - Portarias Estaduais\OK\EMENDA Nº 81001509 MAC_CG 87.359\"/>
    </mc:Choice>
  </mc:AlternateContent>
  <xr:revisionPtr revIDLastSave="0" documentId="13_ncr:1_{0E7A3442-B8EB-426C-8D2E-5712AD98130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CAPA" sheetId="8" r:id="rId1"/>
    <sheet name="RESUMO FINANCEIRO" sheetId="6" r:id="rId2"/>
    <sheet name="RELAÇÃO PAGAMENTOS" sheetId="5" r:id="rId3"/>
  </sheets>
  <externalReferences>
    <externalReference r:id="rId4"/>
    <externalReference r:id="rId5"/>
  </externalReferences>
  <definedNames>
    <definedName name="_2" localSheetId="0">#REF!</definedName>
    <definedName name="_2">#REF!</definedName>
    <definedName name="_xlnm._FilterDatabase" localSheetId="2" hidden="1">'RELAÇÃO PAGAMENTOS'!$A$5:$K$5</definedName>
    <definedName name="A" localSheetId="0">#REF!</definedName>
    <definedName name="A" localSheetId="1">#REF!</definedName>
    <definedName name="A">#REF!</definedName>
    <definedName name="AAAAAAAAAAA" localSheetId="0">#REF!</definedName>
    <definedName name="AAAAAAAAAAA" localSheetId="1">#REF!</definedName>
    <definedName name="AAAAAAAAAAA">#REF!</definedName>
    <definedName name="ANEXO12">#REF!</definedName>
    <definedName name="_xlnm.Print_Area" localSheetId="2">'RELAÇÃO PAGAMENTOS'!$A$1:$G$60</definedName>
    <definedName name="_xlnm.Print_Area" localSheetId="1">'RESUMO FINANCEIRO'!$A$1:$B$18</definedName>
    <definedName name="B" localSheetId="0">#REF!</definedName>
    <definedName name="B" localSheetId="1">#REF!</definedName>
    <definedName name="B">#REF!</definedName>
    <definedName name="bbbbbbbbbbbbbbb" localSheetId="0">#REF!</definedName>
    <definedName name="bbbbbbbbbbbbbbb" localSheetId="1">#REF!</definedName>
    <definedName name="bbbbbbbbbbbbbbb">#REF!</definedName>
    <definedName name="CONSOL_HIERARQUIZADO_HCOP" localSheetId="0">#REF!</definedName>
    <definedName name="CONSOL_HIERARQUIZADO_HCOP" localSheetId="1">#REF!</definedName>
    <definedName name="CONSOL_HIERARQUIZADO_HCOP">#REF!</definedName>
    <definedName name="CONSOLIDADO" localSheetId="0">#REF!</definedName>
    <definedName name="CONSOLIDADO" localSheetId="1">#REF!</definedName>
    <definedName name="CONSOLIDADO">#REF!</definedName>
    <definedName name="CRIS" localSheetId="0">#REF!</definedName>
    <definedName name="CRIS" localSheetId="1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1">#REF!</definedName>
    <definedName name="e_consolidado_hier_completa">#REF!</definedName>
    <definedName name="e_consolidado_julho07_hier_completa" localSheetId="0">#REF!</definedName>
    <definedName name="e_consolidado_julho07_hier_completa" localSheetId="1">#REF!</definedName>
    <definedName name="e_consolidado_julho07_hier_completa">#REF!</definedName>
    <definedName name="e_saldo_total_julh07_hier_completa" localSheetId="0">#REF!</definedName>
    <definedName name="e_saldo_total_julh07_hier_completa" localSheetId="1">#REF!</definedName>
    <definedName name="e_saldo_total_julh07_hier_completa">#REF!</definedName>
    <definedName name="F" localSheetId="0">#REF!</definedName>
    <definedName name="F" localSheetId="1">#REF!</definedName>
    <definedName name="F">#REF!</definedName>
    <definedName name="FFFFFFF" localSheetId="0">#REF!</definedName>
    <definedName name="FFFFFFF" localSheetId="1">#REF!</definedName>
    <definedName name="FFFFFFF">#REF!</definedName>
    <definedName name="FFFFFFFFFFFFFFFFFF" localSheetId="0">#REF!</definedName>
    <definedName name="FFFFFFFFFFFFFFFFFF" localSheetId="1">#REF!</definedName>
    <definedName name="FFFFFFFFFFFFFFFFFF">#REF!</definedName>
    <definedName name="Fonte">[1]Tabelas!$D$1:$D$3</definedName>
    <definedName name="fppfpfpfp" localSheetId="0">#REF!</definedName>
    <definedName name="fppfpfpfp" localSheetId="1">#REF!</definedName>
    <definedName name="fppfpfpfp">#REF!</definedName>
    <definedName name="ggg" localSheetId="0">#REF!</definedName>
    <definedName name="ggg" localSheetId="1">#REF!</definedName>
    <definedName name="ggg">#REF!</definedName>
    <definedName name="GR" localSheetId="0">#REF!</definedName>
    <definedName name="GR" localSheetId="1">#REF!</definedName>
    <definedName name="GR">#REF!</definedName>
    <definedName name="ICESP_DFC___CONSOL_HIERAR" localSheetId="0">#REF!</definedName>
    <definedName name="ICESP_DFC___CONSOL_HIERAR" localSheetId="1">#REF!</definedName>
    <definedName name="ICESP_DFC___CONSOL_HIERAR">#REF!</definedName>
    <definedName name="já" localSheetId="0">#REF!</definedName>
    <definedName name="já" localSheetId="1">#REF!</definedName>
    <definedName name="já">#REF!</definedName>
    <definedName name="jjjjjjjjjjjjjjjjjjjjj" localSheetId="0">#REF!</definedName>
    <definedName name="jjjjjjjjjjjjjjjjjjjjj" localSheetId="1">#REF!</definedName>
    <definedName name="jjjjjjjjjjjjjjjjjjjjj">#REF!</definedName>
    <definedName name="k" localSheetId="0">#REF!</definedName>
    <definedName name="k" localSheetId="1">#REF!</definedName>
    <definedName name="k">#REF!</definedName>
    <definedName name="LDLDLDLDLD" localSheetId="0">#REF!</definedName>
    <definedName name="LDLDLDLDLD" localSheetId="1">#REF!</definedName>
    <definedName name="LDLDLDLDLD">#REF!</definedName>
    <definedName name="LeiAutorizadora">[1]Tabelas!$F$1:$F$13</definedName>
    <definedName name="LL" localSheetId="0">#REF!</definedName>
    <definedName name="LL" localSheetId="1">#REF!</definedName>
    <definedName name="LL">#REF!</definedName>
    <definedName name="mmmm" localSheetId="0">#REF!</definedName>
    <definedName name="mmmm" localSheetId="1">#REF!</definedName>
    <definedName name="mmmm">#REF!</definedName>
    <definedName name="N___Consolidado_ICESP_HIER" localSheetId="0">#REF!</definedName>
    <definedName name="N___Consolidado_ICESP_HIER" localSheetId="1">#REF!</definedName>
    <definedName name="N___Consolidado_ICESP_HIER">#REF!</definedName>
    <definedName name="NatDesp">[1]Tabelas!$A$1:$A$6</definedName>
    <definedName name="o" localSheetId="0">#REF!</definedName>
    <definedName name="o" localSheetId="1">#REF!</definedName>
    <definedName name="o">#REF!</definedName>
    <definedName name="tb" localSheetId="0">#REF!</definedName>
    <definedName name="tb" localSheetId="1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_xlnm.Print_Titles" localSheetId="2">'RELAÇÃO PAGAMENTOS'!$1:$5</definedName>
    <definedName name="UGE">[1]Tabelas!$E$1:$E$3</definedName>
    <definedName name="z" localSheetId="0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1">#REF!</definedName>
    <definedName name="ZZ_DISTR_AIH_CONTR_DEZ2005">#REF!</definedName>
    <definedName name="ZZ_DISTR_AIH_CONTR_JAN2006" localSheetId="0">#REF!</definedName>
    <definedName name="ZZ_DISTR_AIH_CONTR_JAN2006" localSheetId="1">#REF!</definedName>
    <definedName name="ZZ_DISTR_AIH_CONTR_JAN2006">#REF!</definedName>
    <definedName name="ZZ_DISTR_AMB_CONTR_DEZ2005" localSheetId="0">#REF!</definedName>
    <definedName name="ZZ_DISTR_AMB_CONTR_DEZ2005" localSheetId="1">#REF!</definedName>
    <definedName name="ZZ_DISTR_AMB_CONTR_DEZ2005">#REF!</definedName>
    <definedName name="ZZ_DISTR_AMB_CONTR_JAN2006" localSheetId="0">#REF!</definedName>
    <definedName name="ZZ_DISTR_AMB_CONTR_JAN2006" localSheetId="1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1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6" i="6" l="1"/>
  <c r="B10" i="6"/>
  <c r="B18" i="6" l="1"/>
  <c r="F45" i="5"/>
  <c r="F43" i="5"/>
  <c r="F42" i="5"/>
  <c r="F26" i="5"/>
  <c r="F23" i="5"/>
  <c r="F60" i="5" s="1"/>
</calcChain>
</file>

<file path=xl/sharedStrings.xml><?xml version="1.0" encoding="utf-8"?>
<sst xmlns="http://schemas.openxmlformats.org/spreadsheetml/2006/main" count="239" uniqueCount="78">
  <si>
    <t>Total</t>
  </si>
  <si>
    <t xml:space="preserve">  </t>
  </si>
  <si>
    <t>RELAÇÃO DE PAGAMENTOS</t>
  </si>
  <si>
    <t>ITEM</t>
  </si>
  <si>
    <t>NF/TÍTULO</t>
  </si>
  <si>
    <t>DESPESA</t>
  </si>
  <si>
    <t>FAVORECIDO</t>
  </si>
  <si>
    <t>VLR PAGO</t>
  </si>
  <si>
    <t>DATA LIQUIDAÇÃO</t>
  </si>
  <si>
    <t>TOTAL</t>
  </si>
  <si>
    <t xml:space="preserve">MEDICAMENTOS E REAGENTES                </t>
  </si>
  <si>
    <t>MATERIAIS PARA MANUTENÇAO DE EQUIPAMENTO</t>
  </si>
  <si>
    <t xml:space="preserve">SERV. DE MANUTENÇÃO EM GERAL - (ISS 5%) </t>
  </si>
  <si>
    <t xml:space="preserve">MATERIAIS HOSPITALARES EM GERAL         </t>
  </si>
  <si>
    <t>DARF (Parte)</t>
  </si>
  <si>
    <t xml:space="preserve">INSS PJ                                 </t>
  </si>
  <si>
    <t>DARF</t>
  </si>
  <si>
    <t xml:space="preserve">MINISTERIO DA PREVIDENCIA SOCIAL                            </t>
  </si>
  <si>
    <t xml:space="preserve">SECRETARIA DA RECEITA FEDERAL                               </t>
  </si>
  <si>
    <t>COMPROVANTE</t>
  </si>
  <si>
    <t xml:space="preserve">COFINS, CSLL, PIS - SERVIÇOS            </t>
  </si>
  <si>
    <t xml:space="preserve">DARF </t>
  </si>
  <si>
    <t>NF Nº 1565</t>
  </si>
  <si>
    <t xml:space="preserve">ILLUMINA BRASIL PRODUTOS DE BIOTECNOLOGIA LTDA.             </t>
  </si>
  <si>
    <t>MANUT.INSTALAÇÕES,MÁQ,EQUIP (INSS REINF)</t>
  </si>
  <si>
    <t>NF Nº 13860</t>
  </si>
  <si>
    <t>NF Nº 14165</t>
  </si>
  <si>
    <t>NF Nº 14417</t>
  </si>
  <si>
    <t>NF Nº 15064</t>
  </si>
  <si>
    <t>NF Nº 15370</t>
  </si>
  <si>
    <t>NF Nº 15877</t>
  </si>
  <si>
    <t xml:space="preserve">ILLUMINA BRASIL PRODUTOS DE BIOTECNOLOGIA LTDA              </t>
  </si>
  <si>
    <t>NF Nº 54751</t>
  </si>
  <si>
    <t xml:space="preserve">LIFE TECHNOLOGIES BRASIL COM E IND DE PROD BIOTEC LTDA      </t>
  </si>
  <si>
    <t>NF Nº 2223</t>
  </si>
  <si>
    <t>NF Nº 16444</t>
  </si>
  <si>
    <t>NF Nº 2253</t>
  </si>
  <si>
    <t>NF Nº 16638</t>
  </si>
  <si>
    <t>NF Nº 16792</t>
  </si>
  <si>
    <t>NF Nº 2355</t>
  </si>
  <si>
    <t>NF Nº 17068</t>
  </si>
  <si>
    <t>NF Nº 2418</t>
  </si>
  <si>
    <t>NF Nº 17341</t>
  </si>
  <si>
    <t>NF Nº 2503</t>
  </si>
  <si>
    <t>NF Nº 41130</t>
  </si>
  <si>
    <t xml:space="preserve">SINTESE BIOTECNOLOGIA LTDA                                  </t>
  </si>
  <si>
    <t>NF Nº 17890</t>
  </si>
  <si>
    <t>NF Nº 2559</t>
  </si>
  <si>
    <t>NF Nº 2643</t>
  </si>
  <si>
    <t>NF Nº 2679</t>
  </si>
  <si>
    <t>NF Nº 6536</t>
  </si>
  <si>
    <t xml:space="preserve">CITOGEM-BIOTECNOLOGIA LTDA                                  </t>
  </si>
  <si>
    <t>NF Nº 20423</t>
  </si>
  <si>
    <t>NF Nº 21057</t>
  </si>
  <si>
    <t>NF Nº 7875</t>
  </si>
  <si>
    <t xml:space="preserve">VERITAS SOLUCOES DIAGNOSTICAS LTDA                          </t>
  </si>
  <si>
    <t>NF Nº 19012</t>
  </si>
  <si>
    <t>NF Nº 68516</t>
  </si>
  <si>
    <t>NF Nº 21612</t>
  </si>
  <si>
    <t>NF Nº 21660</t>
  </si>
  <si>
    <t>NF N° 205578</t>
  </si>
  <si>
    <t xml:space="preserve">PRO-ANALISE QUIMICA E DIAGNOSTICA LTDA                      </t>
  </si>
  <si>
    <t>NF N° 1910</t>
  </si>
  <si>
    <t xml:space="preserve">MILLIEXPRESS INDUSTRIA, COMERCIO &amp; REPRESENTACOES LTDA      </t>
  </si>
  <si>
    <t xml:space="preserve">LIFE TECH BRASIL COM E IND DE PROD PARA BIOTEC LTDA         </t>
  </si>
  <si>
    <t>NF N° 215749</t>
  </si>
  <si>
    <t>Saldo inicial</t>
  </si>
  <si>
    <t>Pagamentos de despesas</t>
  </si>
  <si>
    <t>Saldo Final</t>
  </si>
  <si>
    <t>REPASSE SECRETARIA DE ESTADO DA SAÚDE DE SÃO PAULO</t>
  </si>
  <si>
    <t>PORTARIA MINISTÉRIO DA SAÚDE Nº 3765/2020</t>
  </si>
  <si>
    <t>VALOR RECEBIDO</t>
  </si>
  <si>
    <t>RECEITAS FINANCEIRAS</t>
  </si>
  <si>
    <t>SERVIÇOS DE TERCEIROS</t>
  </si>
  <si>
    <t>CLASSIFICAÇÃO</t>
  </si>
  <si>
    <t>MATERIAL DE CONSUMO</t>
  </si>
  <si>
    <t xml:space="preserve">Fluxo de Caixa Realizado </t>
  </si>
  <si>
    <t>INCREMENTO MAC – SENADORA MARA GABRILLI - CEGH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</si>
</sst>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7" formatCode="dd/mm/yy;@"/>
    <numFmt numFmtId="168" formatCode="#,##0.00_ ;[Red]\-#,##0.00\ "/>
  </numFmts>
  <fonts count="5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Franklin Gothic Medium"/>
      <family val="2"/>
    </font>
    <font>
      <b/>
      <sz val="14"/>
      <color theme="9" tint="-0.249977111117893"/>
      <name val="Verdana"/>
      <family val="2"/>
    </font>
    <font>
      <sz val="14"/>
      <color theme="1"/>
      <name val="Calibri"/>
      <family val="2"/>
      <scheme val="minor"/>
    </font>
    <font>
      <b/>
      <sz val="12"/>
      <color theme="9" tint="-0.249977111117893"/>
      <name val="Verdana"/>
      <family val="2"/>
    </font>
    <font>
      <sz val="9"/>
      <color rgb="FFFF33CC"/>
      <name val="Franklin Gothic Medium"/>
      <family val="2"/>
    </font>
    <font>
      <sz val="9"/>
      <color rgb="FFFF33CC"/>
      <name val="Calibri"/>
      <family val="2"/>
      <scheme val="minor"/>
    </font>
    <font>
      <b/>
      <sz val="9"/>
      <color theme="1"/>
      <name val="Verdana"/>
      <family val="2"/>
    </font>
    <font>
      <b/>
      <sz val="9"/>
      <name val="Verdana"/>
      <family val="2"/>
    </font>
    <font>
      <sz val="9"/>
      <color theme="1"/>
      <name val="Calibri"/>
      <family val="2"/>
      <scheme val="minor"/>
    </font>
    <font>
      <sz val="8"/>
      <color theme="1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Calibri"/>
      <family val="2"/>
    </font>
    <font>
      <b/>
      <sz val="18"/>
      <color theme="1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  <font>
      <b/>
      <sz val="16"/>
      <name val="Verdana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98">
    <xf numFmtId="0" fontId="0" fillId="0" borderId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4" applyNumberFormat="0" applyAlignment="0" applyProtection="0"/>
    <xf numFmtId="0" fontId="15" fillId="6" borderId="5" applyNumberFormat="0" applyAlignment="0" applyProtection="0"/>
    <xf numFmtId="0" fontId="16" fillId="6" borderId="4" applyNumberFormat="0" applyAlignment="0" applyProtection="0"/>
    <xf numFmtId="0" fontId="17" fillId="0" borderId="6" applyNumberFormat="0" applyFill="0" applyAlignment="0" applyProtection="0"/>
    <xf numFmtId="0" fontId="18" fillId="7" borderId="7" applyNumberFormat="0" applyAlignment="0" applyProtection="0"/>
    <xf numFmtId="0" fontId="19" fillId="0" borderId="0" applyNumberFormat="0" applyFill="0" applyBorder="0" applyAlignment="0" applyProtection="0"/>
    <xf numFmtId="0" fontId="6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22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22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22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2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22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164" fontId="23" fillId="0" borderId="0" applyFont="0" applyFill="0" applyBorder="0" applyAlignment="0" applyProtection="0"/>
    <xf numFmtId="0" fontId="24" fillId="0" borderId="0"/>
    <xf numFmtId="0" fontId="24" fillId="0" borderId="0"/>
    <xf numFmtId="165" fontId="24" fillId="0" borderId="0" applyFont="0" applyFill="0" applyBorder="0" applyAlignment="0" applyProtection="0"/>
    <xf numFmtId="0" fontId="23" fillId="0" borderId="0"/>
    <xf numFmtId="0" fontId="23" fillId="0" borderId="0"/>
    <xf numFmtId="165" fontId="23" fillId="0" borderId="0" applyFont="0" applyFill="0" applyBorder="0" applyAlignment="0" applyProtection="0"/>
    <xf numFmtId="0" fontId="23" fillId="0" borderId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2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2" fillId="16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2" fillId="20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2" fillId="24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2" fillId="28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2" fillId="32" borderId="0" applyNumberFormat="0" applyBorder="0" applyAlignment="0" applyProtection="0"/>
    <xf numFmtId="0" fontId="23" fillId="0" borderId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3" fillId="0" borderId="0"/>
    <xf numFmtId="0" fontId="2" fillId="0" borderId="0"/>
    <xf numFmtId="0" fontId="1" fillId="0" borderId="0"/>
  </cellStyleXfs>
  <cellXfs count="69">
    <xf numFmtId="0" fontId="0" fillId="0" borderId="0" xfId="0"/>
    <xf numFmtId="0" fontId="33" fillId="0" borderId="0" xfId="93" applyFont="1" applyAlignment="1">
      <alignment vertical="center"/>
    </xf>
    <xf numFmtId="0" fontId="3" fillId="0" borderId="0" xfId="93" applyAlignment="1">
      <alignment vertical="center"/>
    </xf>
    <xf numFmtId="0" fontId="3" fillId="0" borderId="0" xfId="93" applyAlignment="1">
      <alignment horizontal="center"/>
    </xf>
    <xf numFmtId="0" fontId="3" fillId="0" borderId="0" xfId="93" applyAlignment="1">
      <alignment horizontal="left" indent="1"/>
    </xf>
    <xf numFmtId="14" fontId="3" fillId="0" borderId="0" xfId="93" applyNumberFormat="1" applyAlignment="1">
      <alignment horizontal="left" indent="1"/>
    </xf>
    <xf numFmtId="4" fontId="3" fillId="0" borderId="0" xfId="93" applyNumberFormat="1" applyAlignment="1">
      <alignment horizontal="right"/>
    </xf>
    <xf numFmtId="0" fontId="3" fillId="0" borderId="0" xfId="93"/>
    <xf numFmtId="0" fontId="35" fillId="0" borderId="0" xfId="93" applyFont="1" applyAlignment="1">
      <alignment vertical="center"/>
    </xf>
    <xf numFmtId="0" fontId="38" fillId="0" borderId="0" xfId="93" applyFont="1" applyAlignment="1">
      <alignment vertical="center"/>
    </xf>
    <xf numFmtId="0" fontId="41" fillId="0" borderId="0" xfId="93" applyFont="1"/>
    <xf numFmtId="0" fontId="42" fillId="0" borderId="10" xfId="94" quotePrefix="1" applyNumberFormat="1" applyFont="1" applyFill="1" applyBorder="1" applyAlignment="1">
      <alignment horizontal="center" vertical="center"/>
    </xf>
    <xf numFmtId="0" fontId="43" fillId="0" borderId="10" xfId="94" applyNumberFormat="1" applyFont="1" applyFill="1" applyBorder="1" applyAlignment="1">
      <alignment horizontal="center" vertical="center"/>
    </xf>
    <xf numFmtId="0" fontId="43" fillId="0" borderId="10" xfId="94" applyNumberFormat="1" applyFont="1" applyFill="1" applyBorder="1" applyAlignment="1">
      <alignment horizontal="left" vertical="center" indent="1"/>
    </xf>
    <xf numFmtId="43" fontId="43" fillId="0" borderId="10" xfId="94" applyFont="1" applyFill="1" applyBorder="1" applyAlignment="1">
      <alignment horizontal="left" vertical="center" indent="1"/>
    </xf>
    <xf numFmtId="4" fontId="43" fillId="0" borderId="10" xfId="93" applyNumberFormat="1" applyFont="1" applyBorder="1" applyAlignment="1">
      <alignment horizontal="right" vertical="center"/>
    </xf>
    <xf numFmtId="167" fontId="43" fillId="0" borderId="10" xfId="93" applyNumberFormat="1" applyFont="1" applyBorder="1" applyAlignment="1">
      <alignment horizontal="center" vertical="center"/>
    </xf>
    <xf numFmtId="165" fontId="44" fillId="34" borderId="14" xfId="93" applyNumberFormat="1" applyFont="1" applyFill="1" applyBorder="1" applyAlignment="1">
      <alignment vertical="center"/>
    </xf>
    <xf numFmtId="0" fontId="45" fillId="0" borderId="0" xfId="93" applyFont="1" applyAlignment="1">
      <alignment horizontal="center" vertical="center"/>
    </xf>
    <xf numFmtId="0" fontId="45" fillId="0" borderId="0" xfId="93" applyFont="1" applyAlignment="1">
      <alignment vertical="center"/>
    </xf>
    <xf numFmtId="14" fontId="45" fillId="0" borderId="0" xfId="93" applyNumberFormat="1" applyFont="1" applyAlignment="1">
      <alignment horizontal="center" vertical="center"/>
    </xf>
    <xf numFmtId="0" fontId="25" fillId="0" borderId="0" xfId="47" applyFont="1" applyAlignment="1">
      <alignment horizontal="center" vertical="center"/>
    </xf>
    <xf numFmtId="0" fontId="46" fillId="0" borderId="0" xfId="47" applyFont="1" applyAlignment="1">
      <alignment vertical="center"/>
    </xf>
    <xf numFmtId="0" fontId="2" fillId="0" borderId="0" xfId="96"/>
    <xf numFmtId="0" fontId="49" fillId="0" borderId="17" xfId="47" applyFont="1" applyBorder="1" applyAlignment="1">
      <alignment horizontal="left" vertical="center" wrapText="1"/>
    </xf>
    <xf numFmtId="4" fontId="49" fillId="0" borderId="18" xfId="47" applyNumberFormat="1" applyFont="1" applyBorder="1" applyAlignment="1">
      <alignment vertical="center"/>
    </xf>
    <xf numFmtId="0" fontId="48" fillId="0" borderId="0" xfId="47" applyFont="1" applyAlignment="1">
      <alignment horizontal="left" vertical="center" wrapText="1"/>
    </xf>
    <xf numFmtId="4" fontId="48" fillId="0" borderId="0" xfId="47" applyNumberFormat="1" applyFont="1" applyAlignment="1">
      <alignment vertical="center"/>
    </xf>
    <xf numFmtId="0" fontId="48" fillId="35" borderId="17" xfId="47" applyFont="1" applyFill="1" applyBorder="1" applyAlignment="1">
      <alignment horizontal="left" vertical="center" wrapText="1"/>
    </xf>
    <xf numFmtId="4" fontId="48" fillId="35" borderId="18" xfId="47" applyNumberFormat="1" applyFont="1" applyFill="1" applyBorder="1" applyAlignment="1">
      <alignment vertical="center"/>
    </xf>
    <xf numFmtId="0" fontId="50" fillId="0" borderId="0" xfId="47" applyFont="1" applyAlignment="1">
      <alignment vertical="center" wrapText="1"/>
    </xf>
    <xf numFmtId="4" fontId="50" fillId="0" borderId="0" xfId="47" applyNumberFormat="1" applyFont="1" applyAlignment="1">
      <alignment vertical="center"/>
    </xf>
    <xf numFmtId="4" fontId="2" fillId="0" borderId="0" xfId="96" applyNumberFormat="1"/>
    <xf numFmtId="0" fontId="48" fillId="35" borderId="17" xfId="47" applyFont="1" applyFill="1" applyBorder="1" applyAlignment="1">
      <alignment horizontal="left" vertical="center"/>
    </xf>
    <xf numFmtId="4" fontId="51" fillId="35" borderId="18" xfId="47" applyNumberFormat="1" applyFont="1" applyFill="1" applyBorder="1" applyAlignment="1">
      <alignment vertical="center"/>
    </xf>
    <xf numFmtId="0" fontId="47" fillId="0" borderId="0" xfId="47" applyFont="1"/>
    <xf numFmtId="4" fontId="47" fillId="0" borderId="0" xfId="47" applyNumberFormat="1" applyFont="1"/>
    <xf numFmtId="0" fontId="52" fillId="36" borderId="19" xfId="47" applyFont="1" applyFill="1" applyBorder="1" applyAlignment="1">
      <alignment vertical="center"/>
    </xf>
    <xf numFmtId="168" fontId="52" fillId="36" borderId="20" xfId="47" applyNumberFormat="1" applyFont="1" applyFill="1" applyBorder="1" applyAlignment="1">
      <alignment vertical="center"/>
    </xf>
    <xf numFmtId="0" fontId="53" fillId="0" borderId="0" xfId="47" applyFont="1"/>
    <xf numFmtId="0" fontId="29" fillId="0" borderId="0" xfId="97" applyFont="1" applyAlignment="1">
      <alignment vertical="center"/>
    </xf>
    <xf numFmtId="0" fontId="31" fillId="0" borderId="0" xfId="97" applyFont="1" applyAlignment="1">
      <alignment vertical="center"/>
    </xf>
    <xf numFmtId="0" fontId="37" fillId="0" borderId="0" xfId="97" applyFont="1" applyAlignment="1">
      <alignment vertical="center" wrapText="1"/>
    </xf>
    <xf numFmtId="0" fontId="37" fillId="0" borderId="0" xfId="97" applyFont="1" applyAlignment="1">
      <alignment horizontal="center" vertical="center" wrapText="1"/>
    </xf>
    <xf numFmtId="165" fontId="25" fillId="0" borderId="0" xfId="97" applyNumberFormat="1" applyFont="1" applyAlignment="1">
      <alignment vertical="center"/>
    </xf>
    <xf numFmtId="0" fontId="39" fillId="34" borderId="10" xfId="97" applyFont="1" applyFill="1" applyBorder="1" applyAlignment="1">
      <alignment horizontal="center" vertical="center"/>
    </xf>
    <xf numFmtId="0" fontId="39" fillId="34" borderId="10" xfId="97" applyFont="1" applyFill="1" applyBorder="1" applyAlignment="1">
      <alignment horizontal="left" vertical="center" indent="1"/>
    </xf>
    <xf numFmtId="0" fontId="39" fillId="34" borderId="10" xfId="97" applyFont="1" applyFill="1" applyBorder="1" applyAlignment="1">
      <alignment horizontal="left" vertical="center" indent="2"/>
    </xf>
    <xf numFmtId="14" fontId="40" fillId="34" borderId="10" xfId="97" applyNumberFormat="1" applyFont="1" applyFill="1" applyBorder="1" applyAlignment="1">
      <alignment horizontal="center" vertical="center"/>
    </xf>
    <xf numFmtId="14" fontId="40" fillId="34" borderId="10" xfId="97" applyNumberFormat="1" applyFont="1" applyFill="1" applyBorder="1" applyAlignment="1">
      <alignment horizontal="center" vertical="center" wrapText="1"/>
    </xf>
    <xf numFmtId="0" fontId="46" fillId="0" borderId="0" xfId="95" applyFont="1" applyAlignment="1">
      <alignment vertical="center"/>
    </xf>
    <xf numFmtId="0" fontId="47" fillId="0" borderId="0" xfId="95" applyFont="1" applyAlignment="1">
      <alignment vertical="center"/>
    </xf>
    <xf numFmtId="0" fontId="48" fillId="0" borderId="15" xfId="95" applyFont="1" applyBorder="1" applyAlignment="1">
      <alignment vertical="center" wrapText="1"/>
    </xf>
    <xf numFmtId="4" fontId="48" fillId="0" borderId="16" xfId="95" applyNumberFormat="1" applyFont="1" applyBorder="1" applyAlignment="1">
      <alignment vertical="center"/>
    </xf>
    <xf numFmtId="0" fontId="49" fillId="0" borderId="17" xfId="95" applyFont="1" applyBorder="1" applyAlignment="1">
      <alignment horizontal="left" vertical="center" wrapText="1"/>
    </xf>
    <xf numFmtId="0" fontId="29" fillId="33" borderId="0" xfId="97" applyFont="1" applyFill="1" applyAlignment="1">
      <alignment horizontal="center" vertical="center"/>
    </xf>
    <xf numFmtId="0" fontId="28" fillId="0" borderId="0" xfId="97" applyFont="1" applyAlignment="1">
      <alignment horizontal="center" vertical="center"/>
    </xf>
    <xf numFmtId="0" fontId="29" fillId="0" borderId="0" xfId="97" applyFont="1" applyAlignment="1">
      <alignment horizontal="center" vertical="center"/>
    </xf>
    <xf numFmtId="0" fontId="30" fillId="0" borderId="0" xfId="97" applyFont="1" applyAlignment="1">
      <alignment horizontal="center" vertical="center" wrapText="1"/>
    </xf>
    <xf numFmtId="17" fontId="30" fillId="0" borderId="0" xfId="97" quotePrefix="1" applyNumberFormat="1" applyFont="1" applyAlignment="1">
      <alignment horizontal="center" vertical="center"/>
    </xf>
    <xf numFmtId="0" fontId="30" fillId="0" borderId="0" xfId="97" applyFont="1" applyAlignment="1">
      <alignment horizontal="center" vertical="center"/>
    </xf>
    <xf numFmtId="0" fontId="32" fillId="0" borderId="0" xfId="97" applyFont="1" applyAlignment="1">
      <alignment horizontal="center" vertical="center"/>
    </xf>
    <xf numFmtId="0" fontId="54" fillId="0" borderId="0" xfId="95" applyFont="1" applyAlignment="1">
      <alignment horizontal="center" vertical="center"/>
    </xf>
    <xf numFmtId="0" fontId="33" fillId="0" borderId="0" xfId="93" applyFont="1" applyAlignment="1">
      <alignment horizontal="center" vertical="center"/>
    </xf>
    <xf numFmtId="0" fontId="34" fillId="0" borderId="0" xfId="97" applyFont="1" applyAlignment="1">
      <alignment horizontal="center" vertical="center" wrapText="1"/>
    </xf>
    <xf numFmtId="0" fontId="36" fillId="0" borderId="0" xfId="97" applyFont="1" applyAlignment="1">
      <alignment horizontal="center" vertical="center"/>
    </xf>
    <xf numFmtId="0" fontId="44" fillId="34" borderId="11" xfId="93" applyFont="1" applyFill="1" applyBorder="1" applyAlignment="1">
      <alignment horizontal="left" vertical="center" indent="1"/>
    </xf>
    <xf numFmtId="0" fontId="44" fillId="34" borderId="12" xfId="93" applyFont="1" applyFill="1" applyBorder="1" applyAlignment="1">
      <alignment horizontal="left" vertical="center" indent="1"/>
    </xf>
    <xf numFmtId="0" fontId="44" fillId="34" borderId="13" xfId="93" applyFont="1" applyFill="1" applyBorder="1" applyAlignment="1">
      <alignment horizontal="left" vertical="center" indent="1"/>
    </xf>
  </cellXfs>
  <cellStyles count="98">
    <cellStyle name="20% - Ênfase1" xfId="19" builtinId="30" customBuiltin="1"/>
    <cellStyle name="20% - Ênfase1 2" xfId="53" xr:uid="{00000000-0005-0000-0000-000001000000}"/>
    <cellStyle name="20% - Ênfase1 3" xfId="75" xr:uid="{00000000-0005-0000-0000-000002000000}"/>
    <cellStyle name="20% - Ênfase2" xfId="23" builtinId="34" customBuiltin="1"/>
    <cellStyle name="20% - Ênfase2 2" xfId="56" xr:uid="{00000000-0005-0000-0000-000004000000}"/>
    <cellStyle name="20% - Ênfase2 3" xfId="78" xr:uid="{00000000-0005-0000-0000-000005000000}"/>
    <cellStyle name="20% - Ênfase3" xfId="27" builtinId="38" customBuiltin="1"/>
    <cellStyle name="20% - Ênfase3 2" xfId="59" xr:uid="{00000000-0005-0000-0000-000007000000}"/>
    <cellStyle name="20% - Ênfase3 3" xfId="81" xr:uid="{00000000-0005-0000-0000-000008000000}"/>
    <cellStyle name="20% - Ênfase4" xfId="31" builtinId="42" customBuiltin="1"/>
    <cellStyle name="20% - Ênfase4 2" xfId="62" xr:uid="{00000000-0005-0000-0000-00000A000000}"/>
    <cellStyle name="20% - Ênfase4 3" xfId="84" xr:uid="{00000000-0005-0000-0000-00000B000000}"/>
    <cellStyle name="20% - Ênfase5" xfId="35" builtinId="46" customBuiltin="1"/>
    <cellStyle name="20% - Ênfase5 2" xfId="65" xr:uid="{00000000-0005-0000-0000-00000D000000}"/>
    <cellStyle name="20% - Ênfase5 3" xfId="87" xr:uid="{00000000-0005-0000-0000-00000E000000}"/>
    <cellStyle name="20% - Ênfase6" xfId="39" builtinId="50" customBuiltin="1"/>
    <cellStyle name="20% - Ênfase6 2" xfId="68" xr:uid="{00000000-0005-0000-0000-000010000000}"/>
    <cellStyle name="20% - Ênfase6 3" xfId="90" xr:uid="{00000000-0005-0000-0000-000011000000}"/>
    <cellStyle name="40% - Ênfase1" xfId="20" builtinId="31" customBuiltin="1"/>
    <cellStyle name="40% - Ênfase1 2" xfId="54" xr:uid="{00000000-0005-0000-0000-000013000000}"/>
    <cellStyle name="40% - Ênfase1 3" xfId="76" xr:uid="{00000000-0005-0000-0000-000014000000}"/>
    <cellStyle name="40% - Ênfase2" xfId="24" builtinId="35" customBuiltin="1"/>
    <cellStyle name="40% - Ênfase2 2" xfId="57" xr:uid="{00000000-0005-0000-0000-000016000000}"/>
    <cellStyle name="40% - Ênfase2 3" xfId="79" xr:uid="{00000000-0005-0000-0000-000017000000}"/>
    <cellStyle name="40% - Ênfase3" xfId="28" builtinId="39" customBuiltin="1"/>
    <cellStyle name="40% - Ênfase3 2" xfId="60" xr:uid="{00000000-0005-0000-0000-000019000000}"/>
    <cellStyle name="40% - Ênfase3 3" xfId="82" xr:uid="{00000000-0005-0000-0000-00001A000000}"/>
    <cellStyle name="40% - Ênfase4" xfId="32" builtinId="43" customBuiltin="1"/>
    <cellStyle name="40% - Ênfase4 2" xfId="63" xr:uid="{00000000-0005-0000-0000-00001C000000}"/>
    <cellStyle name="40% - Ênfase4 3" xfId="85" xr:uid="{00000000-0005-0000-0000-00001D000000}"/>
    <cellStyle name="40% - Ênfase5" xfId="36" builtinId="47" customBuiltin="1"/>
    <cellStyle name="40% - Ênfase5 2" xfId="66" xr:uid="{00000000-0005-0000-0000-00001F000000}"/>
    <cellStyle name="40% - Ênfase5 3" xfId="88" xr:uid="{00000000-0005-0000-0000-000020000000}"/>
    <cellStyle name="40% - Ênfase6" xfId="40" builtinId="51" customBuiltin="1"/>
    <cellStyle name="40% - Ênfase6 2" xfId="69" xr:uid="{00000000-0005-0000-0000-000022000000}"/>
    <cellStyle name="40% - Ênfase6 3" xfId="91" xr:uid="{00000000-0005-0000-0000-000023000000}"/>
    <cellStyle name="60% - Ênfase1" xfId="21" builtinId="32" customBuiltin="1"/>
    <cellStyle name="60% - Ênfase1 2" xfId="55" xr:uid="{00000000-0005-0000-0000-000025000000}"/>
    <cellStyle name="60% - Ênfase1 3" xfId="77" xr:uid="{00000000-0005-0000-0000-000026000000}"/>
    <cellStyle name="60% - Ênfase2" xfId="25" builtinId="36" customBuiltin="1"/>
    <cellStyle name="60% - Ênfase2 2" xfId="58" xr:uid="{00000000-0005-0000-0000-000028000000}"/>
    <cellStyle name="60% - Ênfase2 3" xfId="80" xr:uid="{00000000-0005-0000-0000-000029000000}"/>
    <cellStyle name="60% - Ênfase3" xfId="29" builtinId="40" customBuiltin="1"/>
    <cellStyle name="60% - Ênfase3 2" xfId="61" xr:uid="{00000000-0005-0000-0000-00002B000000}"/>
    <cellStyle name="60% - Ênfase3 3" xfId="83" xr:uid="{00000000-0005-0000-0000-00002C000000}"/>
    <cellStyle name="60% - Ênfase4" xfId="33" builtinId="44" customBuiltin="1"/>
    <cellStyle name="60% - Ênfase4 2" xfId="64" xr:uid="{00000000-0005-0000-0000-00002E000000}"/>
    <cellStyle name="60% - Ênfase4 3" xfId="86" xr:uid="{00000000-0005-0000-0000-00002F000000}"/>
    <cellStyle name="60% - Ênfase5" xfId="37" builtinId="48" customBuiltin="1"/>
    <cellStyle name="60% - Ênfase5 2" xfId="67" xr:uid="{00000000-0005-0000-0000-000031000000}"/>
    <cellStyle name="60% - Ênfase5 3" xfId="89" xr:uid="{00000000-0005-0000-0000-000032000000}"/>
    <cellStyle name="60% - Ênfase6" xfId="41" builtinId="52" customBuiltin="1"/>
    <cellStyle name="60% - Ênfase6 2" xfId="70" xr:uid="{00000000-0005-0000-0000-000034000000}"/>
    <cellStyle name="60% - Ênfase6 3" xfId="92" xr:uid="{00000000-0005-0000-0000-000035000000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3A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a 2" xfId="51" xr:uid="{00000000-0005-0000-0000-000044000000}"/>
    <cellStyle name="Neutra 3" xfId="73" xr:uid="{00000000-0005-0000-0000-000045000000}"/>
    <cellStyle name="Neutro" xfId="8" builtinId="28" customBuiltin="1"/>
    <cellStyle name="Normal" xfId="0" builtinId="0" customBuiltin="1"/>
    <cellStyle name="Normal 2" xfId="43" xr:uid="{00000000-0005-0000-0000-000047000000}"/>
    <cellStyle name="Normal 2 2" xfId="47" xr:uid="{00000000-0005-0000-0000-000048000000}"/>
    <cellStyle name="Normal 2 2 2 2 12" xfId="95" xr:uid="{C56AAF4F-481D-4746-A83F-2ED3A9BB7A19}"/>
    <cellStyle name="Normal 2 8" xfId="44" xr:uid="{00000000-0005-0000-0000-000049000000}"/>
    <cellStyle name="Normal 3" xfId="46" xr:uid="{00000000-0005-0000-0000-00004A000000}"/>
    <cellStyle name="Normal 3 2" xfId="93" xr:uid="{4EA82971-3334-4186-9D25-7A89FD77178C}"/>
    <cellStyle name="Normal 3 3" xfId="97" xr:uid="{4A9625F1-5785-4D51-B492-8E410DE11CE5}"/>
    <cellStyle name="Normal 4" xfId="49" xr:uid="{00000000-0005-0000-0000-00004B000000}"/>
    <cellStyle name="Normal 4 2" xfId="96" xr:uid="{68C003A7-9D4E-4748-AC79-8D50DF6567B0}"/>
    <cellStyle name="Normal 5" xfId="71" xr:uid="{00000000-0005-0000-0000-00004C000000}"/>
    <cellStyle name="Nota" xfId="15" builtinId="10" customBuiltin="1"/>
    <cellStyle name="Nota 2" xfId="52" xr:uid="{00000000-0005-0000-0000-00004E000000}"/>
    <cellStyle name="Nota 3" xfId="74" xr:uid="{00000000-0005-0000-0000-00004F000000}"/>
    <cellStyle name="Ruim" xfId="7" builtinId="27" customBuiltin="1"/>
    <cellStyle name="Saída" xfId="10" builtinId="21" customBuiltin="1"/>
    <cellStyle name="Separador de milhares 2" xfId="45" xr:uid="{00000000-0005-0000-0000-000051000000}"/>
    <cellStyle name="Separador de milhares 2 3" xfId="48" xr:uid="{00000000-0005-0000-0000-00005200000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ítulo 5" xfId="50" xr:uid="{00000000-0005-0000-0000-00005A000000}"/>
    <cellStyle name="Título 6" xfId="72" xr:uid="{00000000-0005-0000-0000-00005B000000}"/>
    <cellStyle name="Total" xfId="17" builtinId="25" customBuiltin="1"/>
    <cellStyle name="Vírgula 2" xfId="94" xr:uid="{A16C3353-3AC6-4567-A298-00842DEFA39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27214</xdr:rowOff>
    </xdr:from>
    <xdr:to>
      <xdr:col>14</xdr:col>
      <xdr:colOff>1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189585C-D57E-4F74-9A80-AE491FF4A9B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3049250" cy="10069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67DF5BE-C09A-41AE-8976-BECDB1E8B4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1181100</xdr:colOff>
      <xdr:row>0</xdr:row>
      <xdr:rowOff>666749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6F5F231-58B4-4BBD-92F0-5EC5E06862E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2954000" cy="6667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CC587-AEBF-4B28-B723-C242896AD3FE}">
  <dimension ref="A1:N8"/>
  <sheetViews>
    <sheetView tabSelected="1" zoomScale="70" zoomScaleNormal="70" workbookViewId="0">
      <selection activeCell="E25" sqref="E25"/>
    </sheetView>
  </sheetViews>
  <sheetFormatPr defaultColWidth="9.140625" defaultRowHeight="24.75" customHeight="1" x14ac:dyDescent="0.2"/>
  <cols>
    <col min="1" max="1" width="55.7109375" style="40" customWidth="1"/>
    <col min="2" max="8" width="9.140625" style="40"/>
    <col min="9" max="9" width="37.140625" style="40" customWidth="1"/>
    <col min="10" max="10" width="0.28515625" style="40" customWidth="1"/>
    <col min="11" max="13" width="9.140625" style="40"/>
    <col min="14" max="14" width="10.7109375" style="40" customWidth="1"/>
    <col min="15" max="16384" width="9.140625" style="40"/>
  </cols>
  <sheetData>
    <row r="1" spans="1:14" ht="80.25" customHeight="1" x14ac:dyDescent="0.2">
      <c r="A1" s="56" t="s">
        <v>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4" ht="51.75" customHeight="1" x14ac:dyDescent="0.2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spans="1:14" ht="86.25" customHeight="1" x14ac:dyDescent="0.2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</row>
    <row r="4" spans="1:14" s="41" customFormat="1" ht="30.75" x14ac:dyDescent="0.2">
      <c r="A4" s="58" t="s">
        <v>69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</row>
    <row r="5" spans="1:14" s="41" customFormat="1" ht="30.75" x14ac:dyDescent="0.2">
      <c r="A5" s="58" t="s">
        <v>70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6" spans="1:14" s="41" customFormat="1" ht="35.25" customHeight="1" x14ac:dyDescent="0.2">
      <c r="A6" s="59" t="s">
        <v>77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</row>
    <row r="7" spans="1:14" ht="190.5" customHeight="1" x14ac:dyDescent="0.2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</row>
    <row r="8" spans="1:14" ht="9.75" customHeight="1" x14ac:dyDescent="0.2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39C15-2448-4B43-A9AD-36D4C3267FB1}">
  <dimension ref="A1:D22"/>
  <sheetViews>
    <sheetView tabSelected="1" zoomScale="85" zoomScaleNormal="85" workbookViewId="0">
      <selection activeCell="E25" sqref="E25"/>
    </sheetView>
  </sheetViews>
  <sheetFormatPr defaultRowHeight="15" x14ac:dyDescent="0.25"/>
  <cols>
    <col min="1" max="1" width="61.7109375" style="35" customWidth="1"/>
    <col min="2" max="2" width="38.28515625" style="35" customWidth="1"/>
    <col min="3" max="3" width="20.7109375" style="23" bestFit="1" customWidth="1"/>
    <col min="4" max="4" width="12" style="23" bestFit="1" customWidth="1"/>
    <col min="5" max="16384" width="9.140625" style="23"/>
  </cols>
  <sheetData>
    <row r="1" spans="1:4" ht="52.15" customHeight="1" x14ac:dyDescent="0.25">
      <c r="A1" s="22"/>
      <c r="B1" s="22"/>
    </row>
    <row r="2" spans="1:4" ht="27" customHeight="1" x14ac:dyDescent="0.25">
      <c r="A2" s="50"/>
      <c r="B2" s="50"/>
    </row>
    <row r="3" spans="1:4" ht="37.9" customHeight="1" x14ac:dyDescent="0.25">
      <c r="A3" s="62" t="s">
        <v>76</v>
      </c>
      <c r="B3" s="62"/>
    </row>
    <row r="4" spans="1:4" ht="25.15" customHeight="1" x14ac:dyDescent="0.25">
      <c r="A4" s="51"/>
      <c r="B4" s="51"/>
    </row>
    <row r="5" spans="1:4" ht="14.45" customHeight="1" x14ac:dyDescent="0.25">
      <c r="A5" s="51"/>
      <c r="B5" s="51"/>
    </row>
    <row r="6" spans="1:4" ht="14.45" customHeight="1" thickBot="1" x14ac:dyDescent="0.3">
      <c r="A6" s="52" t="s">
        <v>66</v>
      </c>
      <c r="B6" s="53">
        <v>0</v>
      </c>
    </row>
    <row r="7" spans="1:4" ht="27.6" customHeight="1" x14ac:dyDescent="0.25">
      <c r="A7" s="54" t="s">
        <v>71</v>
      </c>
      <c r="B7" s="25">
        <v>2000000</v>
      </c>
    </row>
    <row r="8" spans="1:4" ht="27.6" customHeight="1" x14ac:dyDescent="0.25">
      <c r="A8" s="54" t="s">
        <v>72</v>
      </c>
      <c r="B8" s="25">
        <v>178974.87</v>
      </c>
    </row>
    <row r="9" spans="1:4" x14ac:dyDescent="0.25">
      <c r="A9" s="26"/>
      <c r="B9" s="27"/>
    </row>
    <row r="10" spans="1:4" x14ac:dyDescent="0.25">
      <c r="A10" s="28" t="s">
        <v>0</v>
      </c>
      <c r="B10" s="29">
        <f>SUM(B7:B8)</f>
        <v>2178974.87</v>
      </c>
    </row>
    <row r="11" spans="1:4" x14ac:dyDescent="0.25">
      <c r="A11" s="26"/>
      <c r="B11" s="27"/>
    </row>
    <row r="12" spans="1:4" ht="27.6" customHeight="1" x14ac:dyDescent="0.25">
      <c r="A12" s="30" t="s">
        <v>67</v>
      </c>
      <c r="B12" s="31"/>
    </row>
    <row r="13" spans="1:4" ht="27.6" customHeight="1" x14ac:dyDescent="0.25">
      <c r="A13" s="24" t="s">
        <v>73</v>
      </c>
      <c r="B13" s="25">
        <v>-506992.99999999983</v>
      </c>
      <c r="C13" s="32"/>
      <c r="D13" s="32"/>
    </row>
    <row r="14" spans="1:4" ht="27.6" customHeight="1" x14ac:dyDescent="0.25">
      <c r="A14" s="54" t="s">
        <v>75</v>
      </c>
      <c r="B14" s="25">
        <v>-1671964.79</v>
      </c>
      <c r="C14" s="32"/>
      <c r="D14" s="32"/>
    </row>
    <row r="15" spans="1:4" x14ac:dyDescent="0.25">
      <c r="A15" s="26"/>
      <c r="B15" s="27"/>
    </row>
    <row r="16" spans="1:4" ht="27.6" customHeight="1" x14ac:dyDescent="0.25">
      <c r="A16" s="33" t="s">
        <v>0</v>
      </c>
      <c r="B16" s="34">
        <f>SUM(B13:B15)</f>
        <v>-2178957.79</v>
      </c>
      <c r="C16" s="32"/>
    </row>
    <row r="17" spans="1:2" x14ac:dyDescent="0.25">
      <c r="B17" s="36"/>
    </row>
    <row r="18" spans="1:2" ht="27.6" customHeight="1" thickBot="1" x14ac:dyDescent="0.3">
      <c r="A18" s="37" t="s">
        <v>68</v>
      </c>
      <c r="B18" s="38">
        <f>B10+B16</f>
        <v>17.080000000074506</v>
      </c>
    </row>
    <row r="22" spans="1:2" x14ac:dyDescent="0.25">
      <c r="A22" s="39"/>
      <c r="B22" s="36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63D07-CE0D-4479-9898-33856DE375CD}">
  <dimension ref="A1:K60"/>
  <sheetViews>
    <sheetView tabSelected="1" topLeftCell="A41" workbookViewId="0">
      <selection activeCell="E25" sqref="E25"/>
    </sheetView>
  </sheetViews>
  <sheetFormatPr defaultRowHeight="15" x14ac:dyDescent="0.25"/>
  <cols>
    <col min="1" max="1" width="6.140625" style="3" customWidth="1"/>
    <col min="2" max="2" width="16.85546875" style="3" bestFit="1" customWidth="1"/>
    <col min="3" max="3" width="45.7109375" style="4" bestFit="1" customWidth="1"/>
    <col min="4" max="4" width="25.140625" style="4" bestFit="1" customWidth="1"/>
    <col min="5" max="5" width="64.42578125" style="4" bestFit="1" customWidth="1"/>
    <col min="6" max="6" width="18.28515625" style="6" bestFit="1" customWidth="1"/>
    <col min="7" max="7" width="17.85546875" style="5" customWidth="1"/>
    <col min="8" max="16384" width="9.140625" style="7"/>
  </cols>
  <sheetData>
    <row r="1" spans="1:11" s="2" customFormat="1" ht="53.25" customHeight="1" x14ac:dyDescent="0.2">
      <c r="A1" s="63"/>
      <c r="B1" s="63"/>
      <c r="C1" s="63"/>
      <c r="D1" s="63"/>
      <c r="E1" s="63"/>
      <c r="F1" s="63"/>
      <c r="G1" s="63"/>
      <c r="H1" s="1"/>
      <c r="I1" s="1"/>
      <c r="J1" s="1"/>
      <c r="K1" s="1"/>
    </row>
    <row r="2" spans="1:11" s="8" customFormat="1" ht="36.75" customHeight="1" x14ac:dyDescent="0.2">
      <c r="A2" s="64"/>
      <c r="B2" s="64"/>
      <c r="C2" s="64"/>
      <c r="D2" s="64"/>
      <c r="E2" s="64"/>
      <c r="F2" s="64"/>
      <c r="G2" s="64"/>
    </row>
    <row r="3" spans="1:11" s="8" customFormat="1" ht="20.100000000000001" customHeight="1" x14ac:dyDescent="0.2">
      <c r="A3" s="65" t="s">
        <v>2</v>
      </c>
      <c r="B3" s="65"/>
      <c r="C3" s="65"/>
      <c r="D3" s="65"/>
      <c r="E3" s="65"/>
      <c r="F3" s="65"/>
      <c r="G3" s="65"/>
    </row>
    <row r="4" spans="1:11" s="9" customFormat="1" ht="13.5" customHeight="1" x14ac:dyDescent="0.2">
      <c r="A4" s="42"/>
      <c r="B4" s="43"/>
      <c r="C4" s="42"/>
      <c r="D4" s="42"/>
      <c r="E4" s="42"/>
      <c r="F4" s="44"/>
      <c r="G4" s="42"/>
    </row>
    <row r="5" spans="1:11" s="10" customFormat="1" ht="27" customHeight="1" x14ac:dyDescent="0.2">
      <c r="A5" s="45" t="s">
        <v>3</v>
      </c>
      <c r="B5" s="45" t="s">
        <v>4</v>
      </c>
      <c r="C5" s="46" t="s">
        <v>5</v>
      </c>
      <c r="D5" s="46" t="s">
        <v>74</v>
      </c>
      <c r="E5" s="47" t="s">
        <v>6</v>
      </c>
      <c r="F5" s="48" t="s">
        <v>7</v>
      </c>
      <c r="G5" s="49" t="s">
        <v>8</v>
      </c>
      <c r="H5" s="8"/>
    </row>
    <row r="6" spans="1:11" x14ac:dyDescent="0.25">
      <c r="A6" s="11">
        <v>1</v>
      </c>
      <c r="B6" s="12" t="s">
        <v>22</v>
      </c>
      <c r="C6" s="13" t="s">
        <v>24</v>
      </c>
      <c r="D6" s="13" t="s">
        <v>73</v>
      </c>
      <c r="E6" s="14" t="s">
        <v>23</v>
      </c>
      <c r="F6" s="15">
        <v>-168700</v>
      </c>
      <c r="G6" s="16">
        <v>44452</v>
      </c>
    </row>
    <row r="7" spans="1:11" x14ac:dyDescent="0.25">
      <c r="A7" s="11">
        <v>2</v>
      </c>
      <c r="B7" s="12" t="s">
        <v>16</v>
      </c>
      <c r="C7" s="13" t="s">
        <v>15</v>
      </c>
      <c r="D7" s="13" t="s">
        <v>73</v>
      </c>
      <c r="E7" s="14" t="s">
        <v>23</v>
      </c>
      <c r="F7" s="15">
        <v>-22000</v>
      </c>
      <c r="G7" s="16">
        <v>44489</v>
      </c>
    </row>
    <row r="8" spans="1:11" x14ac:dyDescent="0.25">
      <c r="A8" s="11">
        <v>3</v>
      </c>
      <c r="B8" s="12" t="s">
        <v>16</v>
      </c>
      <c r="C8" s="13" t="s">
        <v>20</v>
      </c>
      <c r="D8" s="13" t="s">
        <v>73</v>
      </c>
      <c r="E8" s="14" t="s">
        <v>18</v>
      </c>
      <c r="F8" s="15">
        <v>-9300</v>
      </c>
      <c r="G8" s="16">
        <v>44489</v>
      </c>
    </row>
    <row r="9" spans="1:11" x14ac:dyDescent="0.25">
      <c r="A9" s="11">
        <v>4</v>
      </c>
      <c r="B9" s="12" t="s">
        <v>25</v>
      </c>
      <c r="C9" s="13" t="s">
        <v>10</v>
      </c>
      <c r="D9" s="13" t="s">
        <v>75</v>
      </c>
      <c r="E9" s="14" t="s">
        <v>23</v>
      </c>
      <c r="F9" s="15">
        <v>-177010.12</v>
      </c>
      <c r="G9" s="16">
        <v>44574</v>
      </c>
    </row>
    <row r="10" spans="1:11" x14ac:dyDescent="0.25">
      <c r="A10" s="11">
        <v>5</v>
      </c>
      <c r="B10" s="12" t="s">
        <v>26</v>
      </c>
      <c r="C10" s="13" t="s">
        <v>10</v>
      </c>
      <c r="D10" s="13" t="s">
        <v>75</v>
      </c>
      <c r="E10" s="14" t="s">
        <v>23</v>
      </c>
      <c r="F10" s="15">
        <v>-103256.04</v>
      </c>
      <c r="G10" s="16">
        <v>44608</v>
      </c>
    </row>
    <row r="11" spans="1:11" x14ac:dyDescent="0.25">
      <c r="A11" s="11">
        <v>6</v>
      </c>
      <c r="B11" s="12" t="s">
        <v>27</v>
      </c>
      <c r="C11" s="13" t="s">
        <v>10</v>
      </c>
      <c r="D11" s="13" t="s">
        <v>75</v>
      </c>
      <c r="E11" s="14" t="s">
        <v>23</v>
      </c>
      <c r="F11" s="15">
        <v>-108172.76</v>
      </c>
      <c r="G11" s="16">
        <v>44630</v>
      </c>
    </row>
    <row r="12" spans="1:11" x14ac:dyDescent="0.25">
      <c r="A12" s="11">
        <v>7</v>
      </c>
      <c r="B12" s="12" t="s">
        <v>28</v>
      </c>
      <c r="C12" s="13" t="s">
        <v>10</v>
      </c>
      <c r="D12" s="13" t="s">
        <v>75</v>
      </c>
      <c r="E12" s="14" t="s">
        <v>23</v>
      </c>
      <c r="F12" s="15">
        <v>-103256.04</v>
      </c>
      <c r="G12" s="16">
        <v>44692</v>
      </c>
    </row>
    <row r="13" spans="1:11" x14ac:dyDescent="0.25">
      <c r="A13" s="11">
        <v>8</v>
      </c>
      <c r="B13" s="12" t="s">
        <v>29</v>
      </c>
      <c r="C13" s="13" t="s">
        <v>10</v>
      </c>
      <c r="D13" s="13" t="s">
        <v>75</v>
      </c>
      <c r="E13" s="14" t="s">
        <v>23</v>
      </c>
      <c r="F13" s="15">
        <v>-68837.36</v>
      </c>
      <c r="G13" s="16">
        <v>44721</v>
      </c>
    </row>
    <row r="14" spans="1:11" x14ac:dyDescent="0.25">
      <c r="A14" s="11">
        <v>9</v>
      </c>
      <c r="B14" s="12" t="s">
        <v>30</v>
      </c>
      <c r="C14" s="13" t="s">
        <v>10</v>
      </c>
      <c r="D14" s="13" t="s">
        <v>75</v>
      </c>
      <c r="E14" s="14" t="s">
        <v>31</v>
      </c>
      <c r="F14" s="15">
        <v>-39335.4</v>
      </c>
      <c r="G14" s="16">
        <v>44767</v>
      </c>
    </row>
    <row r="15" spans="1:11" x14ac:dyDescent="0.25">
      <c r="A15" s="11">
        <v>10</v>
      </c>
      <c r="B15" s="12" t="s">
        <v>32</v>
      </c>
      <c r="C15" s="13" t="s">
        <v>11</v>
      </c>
      <c r="D15" s="13" t="s">
        <v>75</v>
      </c>
      <c r="E15" s="14" t="s">
        <v>33</v>
      </c>
      <c r="F15" s="15">
        <v>-7789.22</v>
      </c>
      <c r="G15" s="16">
        <v>44797</v>
      </c>
    </row>
    <row r="16" spans="1:11" x14ac:dyDescent="0.25">
      <c r="A16" s="11">
        <v>11</v>
      </c>
      <c r="B16" s="12" t="s">
        <v>34</v>
      </c>
      <c r="C16" s="13" t="s">
        <v>24</v>
      </c>
      <c r="D16" s="13" t="s">
        <v>73</v>
      </c>
      <c r="E16" s="14" t="s">
        <v>31</v>
      </c>
      <c r="F16" s="15">
        <v>-31629.64</v>
      </c>
      <c r="G16" s="16">
        <v>44816</v>
      </c>
    </row>
    <row r="17" spans="1:7" x14ac:dyDescent="0.25">
      <c r="A17" s="11">
        <v>12</v>
      </c>
      <c r="B17" s="12" t="s">
        <v>14</v>
      </c>
      <c r="C17" s="13" t="s">
        <v>15</v>
      </c>
      <c r="D17" s="13" t="s">
        <v>75</v>
      </c>
      <c r="E17" s="14" t="s">
        <v>17</v>
      </c>
      <c r="F17" s="15">
        <v>-4124.79</v>
      </c>
      <c r="G17" s="16">
        <v>44824</v>
      </c>
    </row>
    <row r="18" spans="1:7" x14ac:dyDescent="0.25">
      <c r="A18" s="11">
        <v>13</v>
      </c>
      <c r="B18" s="12" t="s">
        <v>35</v>
      </c>
      <c r="C18" s="13" t="s">
        <v>10</v>
      </c>
      <c r="D18" s="13" t="s">
        <v>73</v>
      </c>
      <c r="E18" s="14" t="s">
        <v>31</v>
      </c>
      <c r="F18" s="15">
        <v>-84737.16</v>
      </c>
      <c r="G18" s="16">
        <v>44830</v>
      </c>
    </row>
    <row r="19" spans="1:7" x14ac:dyDescent="0.25">
      <c r="A19" s="11">
        <v>14</v>
      </c>
      <c r="B19" s="12" t="s">
        <v>37</v>
      </c>
      <c r="C19" s="13" t="s">
        <v>10</v>
      </c>
      <c r="D19" s="13" t="s">
        <v>73</v>
      </c>
      <c r="E19" s="14" t="s">
        <v>31</v>
      </c>
      <c r="F19" s="15">
        <v>-88505.06</v>
      </c>
      <c r="G19" s="16">
        <v>44847</v>
      </c>
    </row>
    <row r="20" spans="1:7" x14ac:dyDescent="0.25">
      <c r="A20" s="11">
        <v>15</v>
      </c>
      <c r="B20" s="12" t="s">
        <v>14</v>
      </c>
      <c r="C20" s="13" t="s">
        <v>20</v>
      </c>
      <c r="D20" s="13" t="s">
        <v>75</v>
      </c>
      <c r="E20" s="14" t="s">
        <v>18</v>
      </c>
      <c r="F20" s="15">
        <v>-1743.66</v>
      </c>
      <c r="G20" s="16">
        <v>44854</v>
      </c>
    </row>
    <row r="21" spans="1:7" x14ac:dyDescent="0.25">
      <c r="A21" s="11">
        <v>16</v>
      </c>
      <c r="B21" s="12" t="s">
        <v>38</v>
      </c>
      <c r="C21" s="13" t="s">
        <v>10</v>
      </c>
      <c r="D21" s="13" t="s">
        <v>75</v>
      </c>
      <c r="E21" s="14" t="s">
        <v>31</v>
      </c>
      <c r="F21" s="15">
        <v>-84737.16</v>
      </c>
      <c r="G21" s="16">
        <v>44858</v>
      </c>
    </row>
    <row r="22" spans="1:7" x14ac:dyDescent="0.25">
      <c r="A22" s="11">
        <v>17</v>
      </c>
      <c r="B22" s="12" t="s">
        <v>36</v>
      </c>
      <c r="C22" s="13" t="s">
        <v>24</v>
      </c>
      <c r="D22" s="13" t="s">
        <v>73</v>
      </c>
      <c r="E22" s="14" t="s">
        <v>31</v>
      </c>
      <c r="F22" s="15">
        <v>-31629.64</v>
      </c>
      <c r="G22" s="16">
        <v>44865</v>
      </c>
    </row>
    <row r="23" spans="1:7" x14ac:dyDescent="0.25">
      <c r="A23" s="11">
        <v>18</v>
      </c>
      <c r="B23" s="12" t="s">
        <v>14</v>
      </c>
      <c r="C23" s="13" t="s">
        <v>15</v>
      </c>
      <c r="D23" s="13" t="s">
        <v>73</v>
      </c>
      <c r="E23" s="14" t="s">
        <v>17</v>
      </c>
      <c r="F23" s="15">
        <f>-4128.17+3.38</f>
        <v>-4124.79</v>
      </c>
      <c r="G23" s="16">
        <v>44873</v>
      </c>
    </row>
    <row r="24" spans="1:7" x14ac:dyDescent="0.25">
      <c r="A24" s="11">
        <v>19</v>
      </c>
      <c r="B24" s="12" t="s">
        <v>39</v>
      </c>
      <c r="C24" s="13" t="s">
        <v>24</v>
      </c>
      <c r="D24" s="13" t="s">
        <v>73</v>
      </c>
      <c r="E24" s="14" t="s">
        <v>31</v>
      </c>
      <c r="F24" s="15">
        <v>-31629.64</v>
      </c>
      <c r="G24" s="16">
        <v>44875</v>
      </c>
    </row>
    <row r="25" spans="1:7" x14ac:dyDescent="0.25">
      <c r="A25" s="11">
        <v>20</v>
      </c>
      <c r="B25" s="12" t="s">
        <v>40</v>
      </c>
      <c r="C25" s="13" t="s">
        <v>10</v>
      </c>
      <c r="D25" s="13" t="s">
        <v>75</v>
      </c>
      <c r="E25" s="14" t="s">
        <v>31</v>
      </c>
      <c r="F25" s="15">
        <v>-27258.85</v>
      </c>
      <c r="G25" s="16">
        <v>44875</v>
      </c>
    </row>
    <row r="26" spans="1:7" x14ac:dyDescent="0.25">
      <c r="A26" s="11">
        <v>21</v>
      </c>
      <c r="B26" s="12" t="s">
        <v>14</v>
      </c>
      <c r="C26" s="13" t="s">
        <v>15</v>
      </c>
      <c r="D26" s="13" t="s">
        <v>73</v>
      </c>
      <c r="E26" s="14" t="s">
        <v>17</v>
      </c>
      <c r="F26" s="15">
        <f>-4126.11+1.32</f>
        <v>-4124.79</v>
      </c>
      <c r="G26" s="16">
        <v>44883</v>
      </c>
    </row>
    <row r="27" spans="1:7" x14ac:dyDescent="0.25">
      <c r="A27" s="11">
        <v>22</v>
      </c>
      <c r="B27" s="12" t="s">
        <v>21</v>
      </c>
      <c r="C27" s="13" t="s">
        <v>20</v>
      </c>
      <c r="D27" s="13" t="s">
        <v>73</v>
      </c>
      <c r="E27" s="14" t="s">
        <v>18</v>
      </c>
      <c r="F27" s="15">
        <v>-1743.66</v>
      </c>
      <c r="G27" s="16">
        <v>44883</v>
      </c>
    </row>
    <row r="28" spans="1:7" x14ac:dyDescent="0.25">
      <c r="A28" s="11">
        <v>23</v>
      </c>
      <c r="B28" s="12" t="s">
        <v>41</v>
      </c>
      <c r="C28" s="13" t="s">
        <v>24</v>
      </c>
      <c r="D28" s="13" t="s">
        <v>73</v>
      </c>
      <c r="E28" s="14" t="s">
        <v>31</v>
      </c>
      <c r="F28" s="15">
        <v>-31629.64</v>
      </c>
      <c r="G28" s="16">
        <v>44900</v>
      </c>
    </row>
    <row r="29" spans="1:7" x14ac:dyDescent="0.25">
      <c r="A29" s="11">
        <v>24</v>
      </c>
      <c r="B29" s="12" t="s">
        <v>42</v>
      </c>
      <c r="C29" s="13" t="s">
        <v>10</v>
      </c>
      <c r="D29" s="13" t="s">
        <v>75</v>
      </c>
      <c r="E29" s="14" t="s">
        <v>31</v>
      </c>
      <c r="F29" s="15">
        <v>-142591.44</v>
      </c>
      <c r="G29" s="16">
        <v>44902</v>
      </c>
    </row>
    <row r="30" spans="1:7" x14ac:dyDescent="0.25">
      <c r="A30" s="11">
        <v>25</v>
      </c>
      <c r="B30" s="12" t="s">
        <v>14</v>
      </c>
      <c r="C30" s="13" t="s">
        <v>15</v>
      </c>
      <c r="D30" s="13" t="s">
        <v>73</v>
      </c>
      <c r="E30" s="14" t="s">
        <v>17</v>
      </c>
      <c r="F30" s="15">
        <v>-4124.79</v>
      </c>
      <c r="G30" s="16">
        <v>44915</v>
      </c>
    </row>
    <row r="31" spans="1:7" x14ac:dyDescent="0.25">
      <c r="A31" s="11">
        <v>26</v>
      </c>
      <c r="B31" s="12" t="s">
        <v>16</v>
      </c>
      <c r="C31" s="13" t="s">
        <v>20</v>
      </c>
      <c r="D31" s="13" t="s">
        <v>73</v>
      </c>
      <c r="E31" s="14" t="s">
        <v>18</v>
      </c>
      <c r="F31" s="15">
        <v>-1743.66</v>
      </c>
      <c r="G31" s="16">
        <v>44915</v>
      </c>
    </row>
    <row r="32" spans="1:7" x14ac:dyDescent="0.25">
      <c r="A32" s="11">
        <v>27</v>
      </c>
      <c r="B32" s="12" t="s">
        <v>43</v>
      </c>
      <c r="C32" s="13" t="s">
        <v>24</v>
      </c>
      <c r="D32" s="13" t="s">
        <v>73</v>
      </c>
      <c r="E32" s="14" t="s">
        <v>31</v>
      </c>
      <c r="F32" s="15">
        <v>-31629.64</v>
      </c>
      <c r="G32" s="16">
        <v>44935</v>
      </c>
    </row>
    <row r="33" spans="1:7" x14ac:dyDescent="0.25">
      <c r="A33" s="11">
        <v>28</v>
      </c>
      <c r="B33" s="12" t="s">
        <v>44</v>
      </c>
      <c r="C33" s="13" t="s">
        <v>10</v>
      </c>
      <c r="D33" s="13" t="s">
        <v>75</v>
      </c>
      <c r="E33" s="14" t="s">
        <v>45</v>
      </c>
      <c r="F33" s="15">
        <v>-42686.19</v>
      </c>
      <c r="G33" s="16">
        <v>44939</v>
      </c>
    </row>
    <row r="34" spans="1:7" x14ac:dyDescent="0.25">
      <c r="A34" s="11">
        <v>29</v>
      </c>
      <c r="B34" s="12" t="s">
        <v>46</v>
      </c>
      <c r="C34" s="13" t="s">
        <v>10</v>
      </c>
      <c r="D34" s="13" t="s">
        <v>75</v>
      </c>
      <c r="E34" s="14" t="s">
        <v>31</v>
      </c>
      <c r="F34" s="15">
        <v>-122923.74</v>
      </c>
      <c r="G34" s="16">
        <v>44944</v>
      </c>
    </row>
    <row r="35" spans="1:7" x14ac:dyDescent="0.25">
      <c r="A35" s="11">
        <v>30</v>
      </c>
      <c r="B35" s="12" t="s">
        <v>14</v>
      </c>
      <c r="C35" s="13" t="s">
        <v>15</v>
      </c>
      <c r="D35" s="13" t="s">
        <v>73</v>
      </c>
      <c r="E35" s="14" t="s">
        <v>17</v>
      </c>
      <c r="F35" s="15">
        <v>-4124.79</v>
      </c>
      <c r="G35" s="16">
        <v>44946</v>
      </c>
    </row>
    <row r="36" spans="1:7" x14ac:dyDescent="0.25">
      <c r="A36" s="11">
        <v>31</v>
      </c>
      <c r="B36" s="12" t="s">
        <v>14</v>
      </c>
      <c r="C36" s="13" t="s">
        <v>20</v>
      </c>
      <c r="D36" s="13" t="s">
        <v>73</v>
      </c>
      <c r="E36" s="14" t="s">
        <v>18</v>
      </c>
      <c r="F36" s="15">
        <v>-1743.66</v>
      </c>
      <c r="G36" s="16">
        <v>44946</v>
      </c>
    </row>
    <row r="37" spans="1:7" x14ac:dyDescent="0.25">
      <c r="A37" s="11">
        <v>32</v>
      </c>
      <c r="B37" s="12" t="s">
        <v>47</v>
      </c>
      <c r="C37" s="13" t="s">
        <v>24</v>
      </c>
      <c r="D37" s="13" t="s">
        <v>73</v>
      </c>
      <c r="E37" s="14" t="s">
        <v>31</v>
      </c>
      <c r="F37" s="15">
        <v>-31629.64</v>
      </c>
      <c r="G37" s="16">
        <v>44967</v>
      </c>
    </row>
    <row r="38" spans="1:7" x14ac:dyDescent="0.25">
      <c r="A38" s="11">
        <v>33</v>
      </c>
      <c r="B38" s="12" t="s">
        <v>19</v>
      </c>
      <c r="C38" s="13" t="s">
        <v>20</v>
      </c>
      <c r="D38" s="13" t="s">
        <v>73</v>
      </c>
      <c r="E38" s="14" t="s">
        <v>18</v>
      </c>
      <c r="F38" s="15">
        <v>-1743.66</v>
      </c>
      <c r="G38" s="16">
        <v>44974</v>
      </c>
    </row>
    <row r="39" spans="1:7" x14ac:dyDescent="0.25">
      <c r="A39" s="11">
        <v>34</v>
      </c>
      <c r="B39" s="12" t="s">
        <v>48</v>
      </c>
      <c r="C39" s="13" t="s">
        <v>24</v>
      </c>
      <c r="D39" s="13" t="s">
        <v>73</v>
      </c>
      <c r="E39" s="14" t="s">
        <v>31</v>
      </c>
      <c r="F39" s="15">
        <v>-31629.65</v>
      </c>
      <c r="G39" s="16">
        <v>44998</v>
      </c>
    </row>
    <row r="40" spans="1:7" x14ac:dyDescent="0.25">
      <c r="A40" s="11">
        <v>35</v>
      </c>
      <c r="B40" s="12" t="s">
        <v>14</v>
      </c>
      <c r="C40" s="13" t="s">
        <v>15</v>
      </c>
      <c r="D40" s="13" t="s">
        <v>73</v>
      </c>
      <c r="E40" s="14" t="s">
        <v>18</v>
      </c>
      <c r="F40" s="15">
        <v>-4124.79</v>
      </c>
      <c r="G40" s="16">
        <v>45000</v>
      </c>
    </row>
    <row r="41" spans="1:7" x14ac:dyDescent="0.25">
      <c r="A41" s="11">
        <v>36</v>
      </c>
      <c r="B41" s="12" t="s">
        <v>16</v>
      </c>
      <c r="C41" s="13" t="s">
        <v>20</v>
      </c>
      <c r="D41" s="13" t="s">
        <v>73</v>
      </c>
      <c r="E41" s="14" t="s">
        <v>18</v>
      </c>
      <c r="F41" s="15">
        <v>-1743.66</v>
      </c>
      <c r="G41" s="16">
        <v>45005</v>
      </c>
    </row>
    <row r="42" spans="1:7" x14ac:dyDescent="0.25">
      <c r="A42" s="11">
        <v>37</v>
      </c>
      <c r="B42" s="12" t="s">
        <v>14</v>
      </c>
      <c r="C42" s="13" t="s">
        <v>15</v>
      </c>
      <c r="D42" s="13" t="s">
        <v>73</v>
      </c>
      <c r="E42" s="14" t="s">
        <v>18</v>
      </c>
      <c r="F42" s="15">
        <f>-4124.8+0.02</f>
        <v>-4124.78</v>
      </c>
      <c r="G42" s="16">
        <v>45005</v>
      </c>
    </row>
    <row r="43" spans="1:7" x14ac:dyDescent="0.25">
      <c r="A43" s="11">
        <v>38</v>
      </c>
      <c r="B43" s="12" t="s">
        <v>49</v>
      </c>
      <c r="C43" s="13" t="s">
        <v>24</v>
      </c>
      <c r="D43" s="13" t="s">
        <v>73</v>
      </c>
      <c r="E43" s="14" t="s">
        <v>31</v>
      </c>
      <c r="F43" s="15">
        <f>-31629.65+0.01</f>
        <v>-31629.640000000003</v>
      </c>
      <c r="G43" s="16">
        <v>45019</v>
      </c>
    </row>
    <row r="44" spans="1:7" x14ac:dyDescent="0.25">
      <c r="A44" s="11">
        <v>39</v>
      </c>
      <c r="B44" s="12" t="s">
        <v>16</v>
      </c>
      <c r="C44" s="13" t="s">
        <v>20</v>
      </c>
      <c r="D44" s="13" t="s">
        <v>73</v>
      </c>
      <c r="E44" s="14" t="s">
        <v>18</v>
      </c>
      <c r="F44" s="15">
        <v>-1743.66</v>
      </c>
      <c r="G44" s="16">
        <v>45036</v>
      </c>
    </row>
    <row r="45" spans="1:7" x14ac:dyDescent="0.25">
      <c r="A45" s="11">
        <v>40</v>
      </c>
      <c r="B45" s="12" t="s">
        <v>14</v>
      </c>
      <c r="C45" s="13" t="s">
        <v>15</v>
      </c>
      <c r="D45" s="13" t="s">
        <v>73</v>
      </c>
      <c r="E45" s="14" t="s">
        <v>18</v>
      </c>
      <c r="F45" s="15">
        <f>-4124.79+0.01</f>
        <v>-4124.78</v>
      </c>
      <c r="G45" s="16">
        <v>45036</v>
      </c>
    </row>
    <row r="46" spans="1:7" x14ac:dyDescent="0.25">
      <c r="A46" s="11">
        <v>41</v>
      </c>
      <c r="B46" s="12" t="s">
        <v>16</v>
      </c>
      <c r="C46" s="13" t="s">
        <v>20</v>
      </c>
      <c r="D46" s="13" t="s">
        <v>73</v>
      </c>
      <c r="E46" s="14" t="s">
        <v>18</v>
      </c>
      <c r="F46" s="15">
        <v>-1743.66</v>
      </c>
      <c r="G46" s="16">
        <v>45065</v>
      </c>
    </row>
    <row r="47" spans="1:7" x14ac:dyDescent="0.25">
      <c r="A47" s="11">
        <v>42</v>
      </c>
      <c r="B47" s="12" t="s">
        <v>50</v>
      </c>
      <c r="C47" s="13" t="s">
        <v>10</v>
      </c>
      <c r="D47" s="13" t="s">
        <v>75</v>
      </c>
      <c r="E47" s="14" t="s">
        <v>51</v>
      </c>
      <c r="F47" s="15">
        <v>-23000</v>
      </c>
      <c r="G47" s="16">
        <v>45142</v>
      </c>
    </row>
    <row r="48" spans="1:7" x14ac:dyDescent="0.25">
      <c r="A48" s="11">
        <v>43</v>
      </c>
      <c r="B48" s="12" t="s">
        <v>52</v>
      </c>
      <c r="C48" s="13" t="s">
        <v>10</v>
      </c>
      <c r="D48" s="13" t="s">
        <v>75</v>
      </c>
      <c r="E48" s="14" t="s">
        <v>31</v>
      </c>
      <c r="F48" s="15">
        <v>-83351.78</v>
      </c>
      <c r="G48" s="16">
        <v>45180</v>
      </c>
    </row>
    <row r="49" spans="1:9" x14ac:dyDescent="0.25">
      <c r="A49" s="11">
        <v>44</v>
      </c>
      <c r="B49" s="12" t="s">
        <v>53</v>
      </c>
      <c r="C49" s="13" t="s">
        <v>10</v>
      </c>
      <c r="D49" s="13" t="s">
        <v>75</v>
      </c>
      <c r="E49" s="14" t="s">
        <v>31</v>
      </c>
      <c r="F49" s="15">
        <v>-82058.62</v>
      </c>
      <c r="G49" s="16">
        <v>45236</v>
      </c>
    </row>
    <row r="50" spans="1:9" x14ac:dyDescent="0.25">
      <c r="A50" s="11">
        <v>45</v>
      </c>
      <c r="B50" s="12" t="s">
        <v>54</v>
      </c>
      <c r="C50" s="13" t="s">
        <v>10</v>
      </c>
      <c r="D50" s="13" t="s">
        <v>75</v>
      </c>
      <c r="E50" s="14" t="s">
        <v>55</v>
      </c>
      <c r="F50" s="15">
        <v>-113422.09</v>
      </c>
      <c r="G50" s="16">
        <v>45254</v>
      </c>
    </row>
    <row r="51" spans="1:9" x14ac:dyDescent="0.25">
      <c r="A51" s="11">
        <v>46</v>
      </c>
      <c r="B51" s="12" t="s">
        <v>58</v>
      </c>
      <c r="C51" s="13" t="s">
        <v>10</v>
      </c>
      <c r="D51" s="13" t="s">
        <v>73</v>
      </c>
      <c r="E51" s="14" t="s">
        <v>31</v>
      </c>
      <c r="F51" s="15">
        <v>-128371.02</v>
      </c>
      <c r="G51" s="16">
        <v>45266</v>
      </c>
    </row>
    <row r="52" spans="1:9" x14ac:dyDescent="0.25">
      <c r="A52" s="11">
        <v>47</v>
      </c>
      <c r="B52" s="12" t="s">
        <v>57</v>
      </c>
      <c r="C52" s="13" t="s">
        <v>11</v>
      </c>
      <c r="D52" s="13" t="s">
        <v>75</v>
      </c>
      <c r="E52" s="14" t="s">
        <v>33</v>
      </c>
      <c r="F52" s="15">
        <v>-2023.99</v>
      </c>
      <c r="G52" s="16">
        <v>45266</v>
      </c>
    </row>
    <row r="53" spans="1:9" x14ac:dyDescent="0.25">
      <c r="A53" s="11">
        <v>48</v>
      </c>
      <c r="B53" s="12" t="s">
        <v>59</v>
      </c>
      <c r="C53" s="13" t="s">
        <v>10</v>
      </c>
      <c r="D53" s="13" t="s">
        <v>75</v>
      </c>
      <c r="E53" s="14" t="s">
        <v>31</v>
      </c>
      <c r="F53" s="15">
        <v>-36105.67</v>
      </c>
      <c r="G53" s="16">
        <v>45272</v>
      </c>
    </row>
    <row r="54" spans="1:9" x14ac:dyDescent="0.25">
      <c r="A54" s="11">
        <v>49</v>
      </c>
      <c r="B54" s="12" t="s">
        <v>56</v>
      </c>
      <c r="C54" s="13" t="s">
        <v>12</v>
      </c>
      <c r="D54" s="13" t="s">
        <v>75</v>
      </c>
      <c r="E54" s="14" t="s">
        <v>33</v>
      </c>
      <c r="F54" s="15">
        <v>-5252.16</v>
      </c>
      <c r="G54" s="16">
        <v>45272</v>
      </c>
    </row>
    <row r="55" spans="1:9" x14ac:dyDescent="0.25">
      <c r="A55" s="11">
        <v>50</v>
      </c>
      <c r="B55" s="12" t="s">
        <v>21</v>
      </c>
      <c r="C55" s="13" t="s">
        <v>20</v>
      </c>
      <c r="D55" s="13" t="s">
        <v>73</v>
      </c>
      <c r="E55" s="14" t="s">
        <v>18</v>
      </c>
      <c r="F55" s="15">
        <v>-256.13</v>
      </c>
      <c r="G55" s="16">
        <v>45310</v>
      </c>
    </row>
    <row r="56" spans="1:9" x14ac:dyDescent="0.25">
      <c r="A56" s="11">
        <v>51</v>
      </c>
      <c r="B56" s="12" t="s">
        <v>60</v>
      </c>
      <c r="C56" s="13" t="s">
        <v>11</v>
      </c>
      <c r="D56" s="13" t="s">
        <v>75</v>
      </c>
      <c r="E56" s="14" t="s">
        <v>61</v>
      </c>
      <c r="F56" s="15">
        <v>-1395</v>
      </c>
      <c r="G56" s="16">
        <v>45546</v>
      </c>
    </row>
    <row r="57" spans="1:9" x14ac:dyDescent="0.25">
      <c r="A57" s="11">
        <v>52</v>
      </c>
      <c r="B57" s="12" t="s">
        <v>62</v>
      </c>
      <c r="C57" s="13" t="s">
        <v>12</v>
      </c>
      <c r="D57" s="13" t="s">
        <v>73</v>
      </c>
      <c r="E57" s="14" t="s">
        <v>63</v>
      </c>
      <c r="F57" s="15">
        <v>-1430.25</v>
      </c>
      <c r="G57" s="16">
        <v>45558</v>
      </c>
    </row>
    <row r="58" spans="1:9" x14ac:dyDescent="0.25">
      <c r="A58" s="11">
        <v>53</v>
      </c>
      <c r="B58" s="12" t="s">
        <v>14</v>
      </c>
      <c r="C58" s="13" t="s">
        <v>20</v>
      </c>
      <c r="D58" s="13" t="s">
        <v>73</v>
      </c>
      <c r="E58" s="14" t="s">
        <v>18</v>
      </c>
      <c r="F58" s="15">
        <v>-69.75</v>
      </c>
      <c r="G58" s="16">
        <v>45583</v>
      </c>
    </row>
    <row r="59" spans="1:9" ht="15.75" thickBot="1" x14ac:dyDescent="0.3">
      <c r="A59" s="11">
        <v>54</v>
      </c>
      <c r="B59" s="21" t="s">
        <v>65</v>
      </c>
      <c r="C59" s="13" t="s">
        <v>13</v>
      </c>
      <c r="D59" s="13" t="s">
        <v>75</v>
      </c>
      <c r="E59" s="14" t="s">
        <v>64</v>
      </c>
      <c r="F59" s="15">
        <v>-1140.08</v>
      </c>
      <c r="G59" s="16">
        <v>45614</v>
      </c>
    </row>
    <row r="60" spans="1:9" s="19" customFormat="1" ht="26.45" customHeight="1" thickBot="1" x14ac:dyDescent="0.25">
      <c r="A60" s="66" t="s">
        <v>9</v>
      </c>
      <c r="B60" s="67"/>
      <c r="C60" s="67"/>
      <c r="D60" s="67"/>
      <c r="E60" s="68"/>
      <c r="F60" s="17">
        <f>SUM(F6:F59)</f>
        <v>-2178957.7899999991</v>
      </c>
      <c r="G60" s="18"/>
      <c r="I60" s="20"/>
    </row>
  </sheetData>
  <autoFilter ref="A5:K5" xr:uid="{3B284A6B-02DB-4AC5-8CB7-6E757353B477}"/>
  <sortState xmlns:xlrd2="http://schemas.microsoft.com/office/spreadsheetml/2017/richdata2" ref="A6:K59">
    <sortCondition ref="G6:G59"/>
    <sortCondition ref="E6:E59"/>
  </sortState>
  <mergeCells count="4">
    <mergeCell ref="A1:G1"/>
    <mergeCell ref="A2:G2"/>
    <mergeCell ref="A3:G3"/>
    <mergeCell ref="A60:E60"/>
  </mergeCells>
  <printOptions horizontalCentered="1"/>
  <pageMargins left="0.43307086614173229" right="0.43307086614173229" top="0.59055118110236227" bottom="0.59055118110236227" header="0.31496062992125984" footer="0.31496062992125984"/>
  <pageSetup paperSize="9" scale="6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b5aafa862d8b2066dc6387bf34503929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c4c0448a6395c4e32848cc8065693b95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568533C-BB5E-4F03-ACFA-522B8AC11B22}"/>
</file>

<file path=customXml/itemProps2.xml><?xml version="1.0" encoding="utf-8"?>
<ds:datastoreItem xmlns:ds="http://schemas.openxmlformats.org/officeDocument/2006/customXml" ds:itemID="{CE6DDDF6-F26B-4B48-9D05-C9B21CBFEBAB}"/>
</file>

<file path=customXml/itemProps3.xml><?xml version="1.0" encoding="utf-8"?>
<ds:datastoreItem xmlns:ds="http://schemas.openxmlformats.org/officeDocument/2006/customXml" ds:itemID="{B93AE0D2-6592-4B0A-A179-31C600CA17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CAPA</vt:lpstr>
      <vt:lpstr>RESUMO FINANCEIRO</vt:lpstr>
      <vt:lpstr>RELAÇÃO PAGAMENTOS</vt:lpstr>
      <vt:lpstr>'RELAÇÃO PAGAMENTOS'!Area_de_impressao</vt:lpstr>
      <vt:lpstr>'RESUMO FINANCEIRO'!Area_de_impressao</vt:lpstr>
      <vt:lpstr>'RELAÇÃO PAGAMENTOS'!Titulos_de_impressao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Daniela Sousa de Brito Ignacio</cp:lastModifiedBy>
  <cp:lastPrinted>2025-01-29T17:36:20Z</cp:lastPrinted>
  <dcterms:created xsi:type="dcterms:W3CDTF">2020-01-10T16:30:40Z</dcterms:created>
  <dcterms:modified xsi:type="dcterms:W3CDTF">2025-01-29T18:24:29Z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